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420" windowHeight="3900" firstSheet="2" activeTab="7"/>
  </bookViews>
  <sheets>
    <sheet name="balance" sheetId="1" r:id="rId1"/>
    <sheet name="libro de caja" sheetId="2" r:id="rId2"/>
    <sheet name="GASTOS" sheetId="3" r:id="rId3"/>
    <sheet name="INGRESOS" sheetId="4" r:id="rId4"/>
    <sheet name="ppto20182019" sheetId="5" r:id="rId5"/>
    <sheet name="PPTO 2019-20" sheetId="6" r:id="rId6"/>
    <sheet name=" COMPARATIVA GASTOS" sheetId="7" r:id="rId7"/>
    <sheet name="COMPARATIVA INGRESOS" sheetId="8" r:id="rId8"/>
  </sheets>
  <definedNames/>
  <calcPr fullCalcOnLoad="1"/>
</workbook>
</file>

<file path=xl/sharedStrings.xml><?xml version="1.0" encoding="utf-8"?>
<sst xmlns="http://schemas.openxmlformats.org/spreadsheetml/2006/main" count="324" uniqueCount="246">
  <si>
    <t>GRUPO 10 TESORERIA</t>
  </si>
  <si>
    <t>Nº 101</t>
  </si>
  <si>
    <t>CAJA</t>
  </si>
  <si>
    <t>Nº 102</t>
  </si>
  <si>
    <t>BANCOS</t>
  </si>
  <si>
    <t xml:space="preserve">GRUPO 20 DEUDORES </t>
  </si>
  <si>
    <t>Nº 201</t>
  </si>
  <si>
    <t>GRUPO 30 PROVISIONES PARA GASTOS</t>
  </si>
  <si>
    <t>OTRAS PROVISIONES</t>
  </si>
  <si>
    <t>TOTALES</t>
  </si>
  <si>
    <t>PRESIDENTE</t>
  </si>
  <si>
    <t>TESORERO</t>
  </si>
  <si>
    <t>CUOTAS SOCIOS A</t>
  </si>
  <si>
    <t>MONEDA: EUROS</t>
  </si>
  <si>
    <t>FECHA</t>
  </si>
  <si>
    <t>CONCEPTO</t>
  </si>
  <si>
    <t>saldo</t>
  </si>
  <si>
    <t>nº</t>
  </si>
  <si>
    <t>INGRESOS</t>
  </si>
  <si>
    <t>GASTOS</t>
  </si>
  <si>
    <t>GASTOS DE OFICINA</t>
  </si>
  <si>
    <t>GASTOS DE REPRESENTACION</t>
  </si>
  <si>
    <t>Nº 302</t>
  </si>
  <si>
    <t>Nº 303</t>
  </si>
  <si>
    <t>salidas</t>
  </si>
  <si>
    <t>entradas</t>
  </si>
  <si>
    <t>gastos bancarios</t>
  </si>
  <si>
    <t>gastos de teléfono</t>
  </si>
  <si>
    <t>grupo teatral</t>
  </si>
  <si>
    <t>coro</t>
  </si>
  <si>
    <t>matriculas informática</t>
  </si>
  <si>
    <t>Nº 304</t>
  </si>
  <si>
    <t>ACREEDORES VARIOS</t>
  </si>
  <si>
    <t>artículos de promoción/publicidad</t>
  </si>
  <si>
    <t>SALDO ANTERIOR</t>
  </si>
  <si>
    <t>comida navidad+regalos idem</t>
  </si>
  <si>
    <t>Presidente</t>
  </si>
  <si>
    <t>Secretaria</t>
  </si>
  <si>
    <t>seguro fotocopiadora</t>
  </si>
  <si>
    <t>VARIOS</t>
  </si>
  <si>
    <t>excursiones a pagar:</t>
  </si>
  <si>
    <t>BANKIA</t>
  </si>
  <si>
    <t>ágape socios</t>
  </si>
  <si>
    <t>jornada hermandad</t>
  </si>
  <si>
    <t>Vº Bº PRESIDENTE</t>
  </si>
  <si>
    <t>Seguros</t>
  </si>
  <si>
    <t>oficina</t>
  </si>
  <si>
    <t>PROVISIONES CULTURA</t>
  </si>
  <si>
    <t>DEBE</t>
  </si>
  <si>
    <t>HABER</t>
  </si>
  <si>
    <t>Nº</t>
  </si>
  <si>
    <t xml:space="preserve"> CUOTAS SOCIOS</t>
  </si>
  <si>
    <t xml:space="preserve"> OTROS INGRESOS</t>
  </si>
  <si>
    <t>PREMIOS CULTURALES</t>
  </si>
  <si>
    <t>REMANENTE DE EJERCICIOS ANTERIORES</t>
  </si>
  <si>
    <t>EXISTENCIAS</t>
  </si>
  <si>
    <t xml:space="preserve">TOTAL </t>
  </si>
  <si>
    <t>VºBº EL PRESIDENTE</t>
  </si>
  <si>
    <t>Premios La Flor de Adamuc</t>
  </si>
  <si>
    <t xml:space="preserve">PROVISIÓN GASTOS </t>
  </si>
  <si>
    <t>ciclo conferencias</t>
  </si>
  <si>
    <t>promocion y publicidad</t>
  </si>
  <si>
    <t>varios</t>
  </si>
  <si>
    <t>SALDOS</t>
  </si>
  <si>
    <t>Donativos y subvenciones Teatro</t>
  </si>
  <si>
    <t xml:space="preserve">TOTAL INGRESOS </t>
  </si>
  <si>
    <t>EUROS</t>
  </si>
  <si>
    <t>CAJA SECRETARIA</t>
  </si>
  <si>
    <t>CAJA PRESIDENTE</t>
  </si>
  <si>
    <t xml:space="preserve">BANKIA </t>
  </si>
  <si>
    <t>gastos referidos a certámenes culturales</t>
  </si>
  <si>
    <t>taller informática</t>
  </si>
  <si>
    <t>otros gastos</t>
  </si>
  <si>
    <t>PPTO</t>
  </si>
  <si>
    <t>REAL</t>
  </si>
  <si>
    <t>DIFF</t>
  </si>
  <si>
    <t>SOCIOS A 35 EUROS</t>
  </si>
  <si>
    <t>CORO(matriculas)</t>
  </si>
  <si>
    <t>TEATRO(matrículas)</t>
  </si>
  <si>
    <t>INFORMATICA(matrículas)</t>
  </si>
  <si>
    <t>PREMIOS ADAMUC</t>
  </si>
  <si>
    <t>GASTOS PROMOCIONALES</t>
  </si>
  <si>
    <t>SEGUROS</t>
  </si>
  <si>
    <t>Vº Bº TESORERO</t>
  </si>
  <si>
    <t>gastos</t>
  </si>
  <si>
    <t>diferencia</t>
  </si>
  <si>
    <t>PC+grab.+imprs.+antivirus+ADSL+cámara f.</t>
  </si>
  <si>
    <t>sellos,faxes,sobres,tasas y grapas fotocop.</t>
  </si>
  <si>
    <t>comidas secretaría+transp.+parking+viajes</t>
  </si>
  <si>
    <t>ADAMUC</t>
  </si>
  <si>
    <t>COBRAR</t>
  </si>
  <si>
    <t>cuota CAUMAS/cena</t>
  </si>
  <si>
    <t>VISITAS</t>
  </si>
  <si>
    <t>Donativos</t>
  </si>
  <si>
    <t>PRO-MEMORIA excursiones</t>
  </si>
  <si>
    <t>La Flor de Adamuc(ágape)</t>
  </si>
  <si>
    <t>cuotas anuales asociados 2017-2018</t>
  </si>
  <si>
    <t>representación</t>
  </si>
  <si>
    <t>gastos fotocopiadora Ricoh)</t>
  </si>
  <si>
    <t>carnets socios</t>
  </si>
  <si>
    <t>VºBº Presidente</t>
  </si>
  <si>
    <t>regalos navidad 2018</t>
  </si>
  <si>
    <t>comida navidad 2018</t>
  </si>
  <si>
    <t>seguro multiriesgo bankia</t>
  </si>
  <si>
    <t>Tesorero</t>
  </si>
  <si>
    <t>encuentro corales</t>
  </si>
  <si>
    <t>entradas conciertos</t>
  </si>
  <si>
    <t>CONFERENCIAS&amp;seminarios</t>
  </si>
  <si>
    <t>NUM</t>
  </si>
  <si>
    <t>informática,ftcps, tinta, papel imp., libro caja</t>
  </si>
  <si>
    <t>PRESUPUESTO 2018-2019</t>
  </si>
  <si>
    <t>TEATRO (subvenciones)</t>
  </si>
  <si>
    <t>TEATRO( actuaciones y certámenes)</t>
  </si>
  <si>
    <t>CORO(ensayos, actuaciones y certámenes)</t>
  </si>
  <si>
    <t>EXCURSIONES (resultado)</t>
  </si>
  <si>
    <t>VISITAS  (resultado)</t>
  </si>
  <si>
    <t>COMIDA NAVIDAD 2017(resultado)</t>
  </si>
  <si>
    <t xml:space="preserve">INGRESOS ADAMUC CURSO 2018/2019 </t>
  </si>
  <si>
    <t>MATRICULAS CORO 2018-2019</t>
  </si>
  <si>
    <t>MATRICULAS TEATRO 2018-2019</t>
  </si>
  <si>
    <t>comida Navidad 2018(inscrp. comida)</t>
  </si>
  <si>
    <t xml:space="preserve"> GASTOS ADAMUC curso 2018/19</t>
  </si>
  <si>
    <t>Curso 2018/2019</t>
  </si>
  <si>
    <t>dotación fotografía 2018-19</t>
  </si>
  <si>
    <t>dotación 2018/19 Flor narrativa y poesia</t>
  </si>
  <si>
    <t>PROVISIONES 2018-2019</t>
  </si>
  <si>
    <t>coro 2018-2019</t>
  </si>
  <si>
    <t>visitas Mº Prado</t>
  </si>
  <si>
    <t>Hoces de Riaza</t>
  </si>
  <si>
    <t xml:space="preserve">otros gastos </t>
  </si>
  <si>
    <t>representaciones teatrales</t>
  </si>
  <si>
    <t>visitas Teatro Real</t>
  </si>
  <si>
    <t>visitas a pagar</t>
  </si>
  <si>
    <t>donativo por entrevista a la Presidenta</t>
  </si>
  <si>
    <t xml:space="preserve">gastos de Juntas y Asambleas </t>
  </si>
  <si>
    <t>ciclo conferencias las californias(preinscripcion)</t>
  </si>
  <si>
    <t>Teatro Real</t>
  </si>
  <si>
    <t>Museo del Prado</t>
  </si>
  <si>
    <t>Molina de Aragón</t>
  </si>
  <si>
    <t>excursion hoces riaza-maderuelo (resultado)</t>
  </si>
  <si>
    <t>excursion molina de aragón (resultado)</t>
  </si>
  <si>
    <t>compra mesa de despacho</t>
  </si>
  <si>
    <t>Mº Thyssen</t>
  </si>
  <si>
    <t>Caixa Forum</t>
  </si>
  <si>
    <t>errores en pago de cuotas anuales(a devolver)</t>
  </si>
  <si>
    <t>tarjetas de visita</t>
  </si>
  <si>
    <t xml:space="preserve">Jornada Asociaciones de Mayores(Zaragoza) </t>
  </si>
  <si>
    <t>Escapada Granadina 25/29/4/19</t>
  </si>
  <si>
    <t>resultado escapada granadina abril 2019</t>
  </si>
  <si>
    <t>Segóbriga y Uclés</t>
  </si>
  <si>
    <t>excursión a segóbriga y uclés</t>
  </si>
  <si>
    <t>excursión medinacelli</t>
  </si>
  <si>
    <t>Medinaceli</t>
  </si>
  <si>
    <t>visitas ABC</t>
  </si>
  <si>
    <t>gastos Asamblea anual 2019</t>
  </si>
  <si>
    <t>visitas circulo de Bellas Artes</t>
  </si>
  <si>
    <t>excursión Plasencia</t>
  </si>
  <si>
    <t>Plasencia</t>
  </si>
  <si>
    <t>Jornadas CAUMAS Canarias</t>
  </si>
  <si>
    <t>visita ESAC</t>
  </si>
  <si>
    <t>El Escorial</t>
  </si>
  <si>
    <t>excursión El Escorial</t>
  </si>
  <si>
    <t>Planetario</t>
  </si>
  <si>
    <t>ACE</t>
  </si>
  <si>
    <t>Bellas Artes</t>
  </si>
  <si>
    <t>visitas ESAC</t>
  </si>
  <si>
    <t>Palacio Real</t>
  </si>
  <si>
    <t>visita cementerio inglés</t>
  </si>
  <si>
    <t>compra/venta libros de poemas</t>
  </si>
  <si>
    <t>venta libro poemas</t>
  </si>
  <si>
    <t>devolución transferencia errónea</t>
  </si>
  <si>
    <t>devolución inscripciones El Escorial</t>
  </si>
  <si>
    <t>pago visitas La Caixa</t>
  </si>
  <si>
    <t>prima seguro exc.El Escorial</t>
  </si>
  <si>
    <t>cuentas secretaria 11/4 al 29/5/19</t>
  </si>
  <si>
    <t>coral</t>
  </si>
  <si>
    <t>bus el escorial 24/5</t>
  </si>
  <si>
    <t>restaurante el escorial</t>
  </si>
  <si>
    <t>cheque 53964090</t>
  </si>
  <si>
    <t>cuota anual</t>
  </si>
  <si>
    <t>móviles adamuc</t>
  </si>
  <si>
    <t>R292N83</t>
  </si>
  <si>
    <t xml:space="preserve">exc.El Escorial </t>
  </si>
  <si>
    <t>gastos varios tesoreria</t>
  </si>
  <si>
    <t>gastos e ingresos varios Presidenta</t>
  </si>
  <si>
    <t xml:space="preserve"> ingresos varios Presidenta</t>
  </si>
  <si>
    <t>pago bus el escorial</t>
  </si>
  <si>
    <t>devolución el escorial</t>
  </si>
  <si>
    <t>factura fotocopiadoras ricoh</t>
  </si>
  <si>
    <t>jornadas mayores canarias</t>
  </si>
  <si>
    <t>transferencia de Hartford, S.L.</t>
  </si>
  <si>
    <t>Donativos y subvenciones Coral</t>
  </si>
  <si>
    <t>curso H.Filip. Santiago Gabriel</t>
  </si>
  <si>
    <t>traspaso de Banco a Caja secretaría</t>
  </si>
  <si>
    <t>CAJA(Secret 99,69-Presid., 0,00)</t>
  </si>
  <si>
    <t>inscripción Historia de Filipinas</t>
  </si>
  <si>
    <t xml:space="preserve">BALANCE A 31 DE AGOSTO DE 2019   </t>
  </si>
  <si>
    <t>PRESUPUESTO 2019-20</t>
  </si>
  <si>
    <t>VIAJES/EXCURSIONES</t>
  </si>
  <si>
    <t>2017/2018</t>
  </si>
  <si>
    <t>2018/2019</t>
  </si>
  <si>
    <t>Excursiones</t>
  </si>
  <si>
    <t>Visitas</t>
  </si>
  <si>
    <t>totales</t>
  </si>
  <si>
    <t>móviles</t>
  </si>
  <si>
    <t>Secretaría</t>
  </si>
  <si>
    <t>compra PC+imp+soft</t>
  </si>
  <si>
    <t>comunicaciones</t>
  </si>
  <si>
    <t>informática</t>
  </si>
  <si>
    <t>patentes y marcas</t>
  </si>
  <si>
    <t>ágapes</t>
  </si>
  <si>
    <t>grupo de coro</t>
  </si>
  <si>
    <t>actos de representación</t>
  </si>
  <si>
    <t>cuotas otras asociaciones</t>
  </si>
  <si>
    <t>promoción</t>
  </si>
  <si>
    <t>comida navidad</t>
  </si>
  <si>
    <t>Gastos varios(ágapes y regalos)</t>
  </si>
  <si>
    <t xml:space="preserve">certámenes La Flor de Adamuc </t>
  </si>
  <si>
    <t>seminario</t>
  </si>
  <si>
    <t>seguro RC</t>
  </si>
  <si>
    <t>seguro multiriesgo Bankia</t>
  </si>
  <si>
    <t>CUOTAS SOCIOS</t>
  </si>
  <si>
    <t xml:space="preserve">cuotas anuales </t>
  </si>
  <si>
    <t xml:space="preserve"> Nº DE SOCIOS</t>
  </si>
  <si>
    <t>Nº 73 OTROS INGRESOS</t>
  </si>
  <si>
    <t>matrículas actividades varias</t>
  </si>
  <si>
    <t>excursiones</t>
  </si>
  <si>
    <t>visitas</t>
  </si>
  <si>
    <t>Seminario Filipinas</t>
  </si>
  <si>
    <t>subvenciones  Teatro</t>
  </si>
  <si>
    <t>encuentro Corales</t>
  </si>
  <si>
    <t>comida navidad(inscripciones)</t>
  </si>
  <si>
    <t>REMANENTE DE EJERCICIOS</t>
  </si>
  <si>
    <t>ANTERIORES</t>
  </si>
  <si>
    <t>diferencia ingresos y gastos</t>
  </si>
  <si>
    <t>varios oficina(sellos,sobres,tarjetas,etc)</t>
  </si>
  <si>
    <t>varios oficina(carnets socios, mesa,varios, etc)</t>
  </si>
  <si>
    <t>gastos de Juntas y Asambleas</t>
  </si>
  <si>
    <t>fotocopias, tinta impresoras, papel, libros oficiales</t>
  </si>
  <si>
    <t>fotocopiadora Ricoh</t>
  </si>
  <si>
    <t>libros de poemas</t>
  </si>
  <si>
    <t>subvenciones oficiales</t>
  </si>
  <si>
    <t>subvenciones Coral</t>
  </si>
  <si>
    <t>2019/2020</t>
  </si>
  <si>
    <t>COMPARATIVA 2018-2019</t>
  </si>
  <si>
    <t>COMPARATIVA 2018/2019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</si>
</sst>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\ &quot;€&quot;"/>
    <numFmt numFmtId="175" formatCode="#,##0.00\ _€"/>
    <numFmt numFmtId="176" formatCode="d\-m\-yy"/>
    <numFmt numFmtId="177" formatCode="_-* #,##0.000\ &quot;Pts&quot;_-;\-* #,##0.000\ &quot;Pts&quot;_-;_-* &quot;-&quot;??\ &quot;Pts&quot;_-;_-@_-"/>
    <numFmt numFmtId="178" formatCode="dd\-mm\-yy"/>
    <numFmt numFmtId="179" formatCode="_-[$€-2]\ * #,##0.00_-;\-[$€-2]\ * #,##0.00_-;_-[$€-2]\ * &quot;-&quot;??_-;_-@_-"/>
    <numFmt numFmtId="180" formatCode="_-* #,##0.00\ [$€-C0A]_-;\-* #,##0.00\ [$€-C0A]_-;_-* &quot;-&quot;??\ [$€-C0A]_-;_-@_-"/>
    <numFmt numFmtId="181" formatCode="#,##0.00_ ;\-#,##0.00\ "/>
    <numFmt numFmtId="182" formatCode="0.0%"/>
    <numFmt numFmtId="183" formatCode="[$-C0A]dddd\,\ dd&quot; de &quot;mmmm&quot; de &quot;yyyy"/>
    <numFmt numFmtId="184" formatCode="0.000"/>
    <numFmt numFmtId="185" formatCode="[$-C0A]dddd\,\ d&quot; de &quot;mmmm&quot; de &quot;yyyy"/>
    <numFmt numFmtId="186" formatCode="[$-40A]dddd\,\ d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30"/>
      <name val="Arial"/>
      <family val="2"/>
    </font>
    <font>
      <b/>
      <sz val="18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17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7" fontId="9" fillId="0" borderId="0" xfId="0" applyNumberFormat="1" applyFont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2" fontId="40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4" fontId="40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9" fillId="0" borderId="10" xfId="0" applyFont="1" applyBorder="1" applyAlignment="1">
      <alignment horizontal="right"/>
    </xf>
    <xf numFmtId="2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/>
    </xf>
    <xf numFmtId="175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3" fontId="0" fillId="0" borderId="0" xfId="49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75" fontId="0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2" fillId="0" borderId="10" xfId="0" applyNumberFormat="1" applyFont="1" applyBorder="1" applyAlignment="1">
      <alignment/>
    </xf>
    <xf numFmtId="181" fontId="0" fillId="0" borderId="10" xfId="49" applyNumberFormat="1" applyFont="1" applyBorder="1" applyAlignment="1">
      <alignment/>
    </xf>
    <xf numFmtId="181" fontId="0" fillId="0" borderId="0" xfId="49" applyNumberFormat="1" applyFont="1" applyAlignment="1">
      <alignment/>
    </xf>
    <xf numFmtId="4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8" fillId="0" borderId="17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17" fontId="2" fillId="0" borderId="0" xfId="0" applyNumberFormat="1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35" fillId="0" borderId="10" xfId="0" applyNumberFormat="1" applyFont="1" applyBorder="1" applyAlignment="1">
      <alignment horizontal="center"/>
    </xf>
    <xf numFmtId="174" fontId="36" fillId="0" borderId="10" xfId="0" applyNumberFormat="1" applyFont="1" applyBorder="1" applyAlignment="1">
      <alignment horizontal="center"/>
    </xf>
    <xf numFmtId="174" fontId="35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/>
    </xf>
    <xf numFmtId="173" fontId="0" fillId="0" borderId="0" xfId="49" applyFont="1" applyAlignment="1">
      <alignment/>
    </xf>
    <xf numFmtId="0" fontId="8" fillId="0" borderId="17" xfId="0" applyFont="1" applyBorder="1" applyAlignment="1">
      <alignment horizontal="right"/>
    </xf>
    <xf numFmtId="2" fontId="0" fillId="0" borderId="0" xfId="0" applyNumberFormat="1" applyFont="1" applyAlignment="1">
      <alignment/>
    </xf>
    <xf numFmtId="2" fontId="35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2" fontId="14" fillId="16" borderId="10" xfId="49" applyNumberFormat="1" applyFont="1" applyFill="1" applyBorder="1" applyAlignment="1">
      <alignment/>
    </xf>
    <xf numFmtId="44" fontId="14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174" fontId="15" fillId="24" borderId="10" xfId="0" applyNumberFormat="1" applyFont="1" applyFill="1" applyBorder="1" applyAlignment="1">
      <alignment/>
    </xf>
    <xf numFmtId="4" fontId="42" fillId="0" borderId="0" xfId="0" applyNumberFormat="1" applyFont="1" applyAlignment="1">
      <alignment/>
    </xf>
    <xf numFmtId="4" fontId="42" fillId="0" borderId="11" xfId="0" applyNumberFormat="1" applyFont="1" applyBorder="1" applyAlignment="1">
      <alignment/>
    </xf>
    <xf numFmtId="4" fontId="42" fillId="0" borderId="20" xfId="0" applyNumberFormat="1" applyFont="1" applyBorder="1" applyAlignment="1">
      <alignment/>
    </xf>
    <xf numFmtId="4" fontId="35" fillId="0" borderId="20" xfId="0" applyNumberFormat="1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4" fontId="1" fillId="0" borderId="19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14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view="pageLayout" workbookViewId="0" topLeftCell="A10">
      <selection activeCell="A2" sqref="A2"/>
    </sheetView>
  </sheetViews>
  <sheetFormatPr defaultColWidth="8.421875" defaultRowHeight="12.75"/>
  <cols>
    <col min="1" max="1" width="15.28125" style="61" customWidth="1"/>
    <col min="2" max="2" width="29.57421875" style="61" customWidth="1"/>
    <col min="3" max="3" width="13.7109375" style="61" customWidth="1"/>
    <col min="4" max="4" width="10.7109375" style="61" customWidth="1"/>
    <col min="5" max="5" width="2.421875" style="61" customWidth="1"/>
    <col min="6" max="6" width="10.7109375" style="61" customWidth="1"/>
    <col min="7" max="16384" width="8.421875" style="61" customWidth="1"/>
  </cols>
  <sheetData>
    <row r="1" spans="1:7" ht="13.5" thickBot="1">
      <c r="A1" s="104" t="s">
        <v>196</v>
      </c>
      <c r="B1" s="59"/>
      <c r="C1" s="60" t="s">
        <v>89</v>
      </c>
      <c r="D1" s="59"/>
      <c r="E1" s="59"/>
      <c r="F1" s="110" t="s">
        <v>122</v>
      </c>
      <c r="G1" s="111"/>
    </row>
    <row r="2" ht="12.75">
      <c r="A2" s="61" t="s">
        <v>13</v>
      </c>
    </row>
    <row r="3" ht="13.5" thickBot="1">
      <c r="A3" s="62"/>
    </row>
    <row r="4" spans="4:6" ht="13.5" thickBot="1">
      <c r="D4" s="63" t="s">
        <v>48</v>
      </c>
      <c r="E4" s="64"/>
      <c r="F4" s="63" t="s">
        <v>49</v>
      </c>
    </row>
    <row r="5" spans="1:7" ht="12.75">
      <c r="A5" s="62" t="s">
        <v>0</v>
      </c>
      <c r="D5" s="65"/>
      <c r="E5" s="65"/>
      <c r="F5" s="65"/>
      <c r="G5" s="65"/>
    </row>
    <row r="6" spans="4:7" ht="12.75">
      <c r="D6" s="65"/>
      <c r="E6" s="65"/>
      <c r="F6" s="65"/>
      <c r="G6" s="65"/>
    </row>
    <row r="7" spans="1:7" ht="12.75">
      <c r="A7" s="61" t="s">
        <v>1</v>
      </c>
      <c r="B7" s="66" t="s">
        <v>2</v>
      </c>
      <c r="D7" s="67">
        <f>SUM(C8:C9)</f>
        <v>99.69</v>
      </c>
      <c r="E7" s="65"/>
      <c r="F7" s="65"/>
      <c r="G7" s="65"/>
    </row>
    <row r="8" spans="2:7" ht="12.75">
      <c r="B8" s="61" t="s">
        <v>36</v>
      </c>
      <c r="C8" s="68">
        <v>0</v>
      </c>
      <c r="D8" s="65"/>
      <c r="E8" s="65"/>
      <c r="F8" s="65"/>
      <c r="G8" s="65"/>
    </row>
    <row r="9" spans="2:7" ht="12.75">
      <c r="B9" s="61" t="s">
        <v>37</v>
      </c>
      <c r="C9" s="68">
        <v>99.69</v>
      </c>
      <c r="D9" s="65"/>
      <c r="E9" s="65"/>
      <c r="F9" s="65"/>
      <c r="G9" s="65"/>
    </row>
    <row r="10" spans="1:7" ht="12.75">
      <c r="A10" s="61" t="s">
        <v>3</v>
      </c>
      <c r="B10" s="66" t="s">
        <v>4</v>
      </c>
      <c r="D10" s="67">
        <f>SUM(C11:C12)</f>
        <v>11571.61</v>
      </c>
      <c r="E10" s="65"/>
      <c r="F10" s="65"/>
      <c r="G10" s="65"/>
    </row>
    <row r="11" spans="2:7" ht="12.75">
      <c r="B11" s="61" t="s">
        <v>41</v>
      </c>
      <c r="C11" s="69">
        <v>11571.61</v>
      </c>
      <c r="D11" s="65"/>
      <c r="E11" s="65"/>
      <c r="F11" s="65"/>
      <c r="G11" s="65"/>
    </row>
    <row r="12" spans="2:7" ht="12.75">
      <c r="B12" s="70"/>
      <c r="C12" s="124"/>
      <c r="D12" s="65"/>
      <c r="E12" s="65"/>
      <c r="F12" s="65"/>
      <c r="G12" s="65"/>
    </row>
    <row r="13" spans="1:7" ht="12.75">
      <c r="A13" s="62" t="s">
        <v>5</v>
      </c>
      <c r="D13" s="65"/>
      <c r="E13" s="65"/>
      <c r="F13" s="65"/>
      <c r="G13" s="65"/>
    </row>
    <row r="14" spans="4:7" ht="12.75">
      <c r="D14" s="65"/>
      <c r="E14" s="65"/>
      <c r="F14" s="65"/>
      <c r="G14" s="65"/>
    </row>
    <row r="15" spans="1:7" ht="12.75">
      <c r="A15" s="61" t="s">
        <v>6</v>
      </c>
      <c r="B15" s="66" t="s">
        <v>12</v>
      </c>
      <c r="D15" s="65"/>
      <c r="E15" s="65"/>
      <c r="F15" s="65"/>
      <c r="G15" s="65"/>
    </row>
    <row r="16" spans="2:7" ht="12.75">
      <c r="B16" s="66" t="s">
        <v>90</v>
      </c>
      <c r="C16" s="7"/>
      <c r="D16" s="67">
        <v>0</v>
      </c>
      <c r="E16" s="65"/>
      <c r="F16" s="65"/>
      <c r="G16" s="65"/>
    </row>
    <row r="17" spans="2:7" ht="12.75">
      <c r="B17" s="71"/>
      <c r="D17" s="65"/>
      <c r="E17" s="65"/>
      <c r="F17" s="65"/>
      <c r="G17" s="65"/>
    </row>
    <row r="18" spans="2:7" ht="13.5" thickBot="1">
      <c r="B18" s="99"/>
      <c r="C18" s="68"/>
      <c r="D18" s="65"/>
      <c r="E18" s="65"/>
      <c r="F18" s="65"/>
      <c r="G18" s="65"/>
    </row>
    <row r="19" spans="4:7" ht="13.5" thickBot="1">
      <c r="D19" s="72">
        <f>SUM(D7:D18)</f>
        <v>11671.300000000001</v>
      </c>
      <c r="E19" s="65"/>
      <c r="F19" s="65"/>
      <c r="G19" s="65"/>
    </row>
    <row r="20" spans="4:7" ht="13.5" thickBot="1">
      <c r="D20" s="65"/>
      <c r="E20" s="65"/>
      <c r="F20" s="65"/>
      <c r="G20" s="65"/>
    </row>
    <row r="21" spans="1:7" ht="13.5" thickBot="1">
      <c r="A21" s="62" t="s">
        <v>7</v>
      </c>
      <c r="D21" s="65"/>
      <c r="E21" s="65"/>
      <c r="F21" s="72">
        <f>SUM(F22:F38)</f>
        <v>11671.3</v>
      </c>
      <c r="G21" s="65"/>
    </row>
    <row r="22" spans="2:7" ht="12.75">
      <c r="B22" s="66"/>
      <c r="C22" s="66"/>
      <c r="D22" s="73"/>
      <c r="E22" s="65"/>
      <c r="F22" s="65"/>
      <c r="G22" s="65"/>
    </row>
    <row r="23" spans="2:7" ht="13.5" thickBot="1">
      <c r="B23" s="66"/>
      <c r="C23" s="66"/>
      <c r="D23" s="73"/>
      <c r="E23" s="65"/>
      <c r="F23" s="67">
        <f>SUM(D23:D24)</f>
        <v>11671.3</v>
      </c>
      <c r="G23" s="65"/>
    </row>
    <row r="24" spans="1:7" ht="13.5" thickBot="1">
      <c r="A24" s="61">
        <v>301</v>
      </c>
      <c r="B24" s="66" t="s">
        <v>59</v>
      </c>
      <c r="C24" s="66" t="s">
        <v>62</v>
      </c>
      <c r="D24" s="74">
        <v>11671.3</v>
      </c>
      <c r="E24" s="65"/>
      <c r="F24" s="65"/>
      <c r="G24" s="65"/>
    </row>
    <row r="25" spans="2:7" ht="12.75">
      <c r="B25" s="66"/>
      <c r="C25" s="66"/>
      <c r="D25" s="73"/>
      <c r="E25" s="65"/>
      <c r="F25" s="65"/>
      <c r="G25" s="65"/>
    </row>
    <row r="26" spans="1:7" ht="12.75">
      <c r="A26" s="61" t="s">
        <v>22</v>
      </c>
      <c r="B26" s="66" t="s">
        <v>47</v>
      </c>
      <c r="C26" s="66"/>
      <c r="D26" s="73"/>
      <c r="E26" s="65"/>
      <c r="F26" s="67">
        <f>SUM(D27:D29)</f>
        <v>0</v>
      </c>
      <c r="G26" s="65"/>
    </row>
    <row r="27" spans="1:7" ht="12.75">
      <c r="A27" s="61">
        <v>700</v>
      </c>
      <c r="B27" s="107" t="s">
        <v>123</v>
      </c>
      <c r="D27" s="65">
        <v>0</v>
      </c>
      <c r="E27" s="65"/>
      <c r="F27" s="65"/>
      <c r="G27" s="65"/>
    </row>
    <row r="28" spans="1:7" ht="12.75">
      <c r="A28" s="61">
        <v>700</v>
      </c>
      <c r="B28" s="2" t="s">
        <v>124</v>
      </c>
      <c r="D28" s="65">
        <v>0</v>
      </c>
      <c r="E28" s="65"/>
      <c r="F28" s="65"/>
      <c r="G28" s="65"/>
    </row>
    <row r="29" spans="1:7" ht="13.5" thickBot="1">
      <c r="A29" s="7">
        <v>700</v>
      </c>
      <c r="B29" s="2" t="s">
        <v>129</v>
      </c>
      <c r="D29" s="65">
        <v>0</v>
      </c>
      <c r="E29" s="65"/>
      <c r="F29" s="65"/>
      <c r="G29" s="65"/>
    </row>
    <row r="30" spans="1:7" ht="13.5" thickBot="1">
      <c r="A30" s="62" t="s">
        <v>23</v>
      </c>
      <c r="B30" s="66" t="s">
        <v>8</v>
      </c>
      <c r="D30" s="65"/>
      <c r="E30" s="65"/>
      <c r="F30" s="75">
        <f>SUM(D31:D33)</f>
        <v>0</v>
      </c>
      <c r="G30" s="65"/>
    </row>
    <row r="31" spans="1:7" ht="12.75">
      <c r="A31" s="62"/>
      <c r="B31" s="66" t="s">
        <v>43</v>
      </c>
      <c r="D31" s="65">
        <v>0</v>
      </c>
      <c r="E31" s="65"/>
      <c r="F31" s="76"/>
      <c r="G31" s="65"/>
    </row>
    <row r="32" spans="1:7" ht="12.75">
      <c r="A32" s="62"/>
      <c r="B32" s="66" t="s">
        <v>42</v>
      </c>
      <c r="D32" s="65">
        <v>0</v>
      </c>
      <c r="E32" s="65"/>
      <c r="F32" s="65"/>
      <c r="G32" s="65"/>
    </row>
    <row r="33" spans="1:7" ht="12.75">
      <c r="A33" s="62"/>
      <c r="B33" s="66"/>
      <c r="D33" s="65"/>
      <c r="E33" s="65"/>
      <c r="F33" s="65"/>
      <c r="G33" s="65"/>
    </row>
    <row r="34" spans="1:7" ht="12.75">
      <c r="A34" s="62" t="s">
        <v>31</v>
      </c>
      <c r="B34" s="66" t="s">
        <v>32</v>
      </c>
      <c r="C34" s="66"/>
      <c r="D34" s="73"/>
      <c r="E34" s="65"/>
      <c r="F34" s="65"/>
      <c r="G34" s="65"/>
    </row>
    <row r="35" spans="1:7" ht="13.5" thickBot="1">
      <c r="A35" s="62"/>
      <c r="B35" s="2" t="s">
        <v>125</v>
      </c>
      <c r="C35" s="66"/>
      <c r="D35" s="73"/>
      <c r="E35" s="65"/>
      <c r="F35" s="65"/>
      <c r="G35" s="65"/>
    </row>
    <row r="36" spans="2:7" ht="13.5" thickBot="1">
      <c r="B36" s="2" t="s">
        <v>105</v>
      </c>
      <c r="C36" s="66"/>
      <c r="D36" s="73">
        <v>0</v>
      </c>
      <c r="E36" s="65"/>
      <c r="F36" s="77">
        <f>SUM(D36:D50)</f>
        <v>0</v>
      </c>
      <c r="G36" s="65"/>
    </row>
    <row r="37" spans="2:7" ht="12.75">
      <c r="B37" s="2" t="s">
        <v>130</v>
      </c>
      <c r="C37" s="66"/>
      <c r="D37" s="73">
        <v>0</v>
      </c>
      <c r="E37" s="65"/>
      <c r="F37" s="109"/>
      <c r="G37" s="65"/>
    </row>
    <row r="38" spans="2:7" ht="12.75">
      <c r="B38" s="66" t="s">
        <v>40</v>
      </c>
      <c r="C38" s="66"/>
      <c r="D38" s="73">
        <v>0</v>
      </c>
      <c r="E38" s="65"/>
      <c r="F38" s="65"/>
      <c r="G38" s="65"/>
    </row>
    <row r="39" spans="2:7" ht="12.75">
      <c r="B39" s="2" t="s">
        <v>132</v>
      </c>
      <c r="C39" s="66"/>
      <c r="D39" s="73">
        <v>0</v>
      </c>
      <c r="E39" s="65"/>
      <c r="F39" s="65"/>
      <c r="G39" s="65"/>
    </row>
    <row r="40" spans="2:7" ht="12.75">
      <c r="B40" s="2"/>
      <c r="C40" s="66"/>
      <c r="D40" s="73"/>
      <c r="E40" s="65"/>
      <c r="F40" s="65"/>
      <c r="G40" s="65"/>
    </row>
    <row r="41" spans="2:7" ht="12.75">
      <c r="B41" s="2" t="s">
        <v>60</v>
      </c>
      <c r="C41" s="66"/>
      <c r="D41" s="73">
        <v>0</v>
      </c>
      <c r="E41" s="65"/>
      <c r="F41" s="65"/>
      <c r="G41" s="65"/>
    </row>
    <row r="42" spans="1:7" ht="12.75">
      <c r="A42" s="61">
        <v>700</v>
      </c>
      <c r="B42" s="2" t="s">
        <v>126</v>
      </c>
      <c r="C42" s="66"/>
      <c r="D42" s="73">
        <v>0</v>
      </c>
      <c r="E42" s="65"/>
      <c r="F42" s="65"/>
      <c r="G42" s="65"/>
    </row>
    <row r="43" spans="2:7" ht="12.75">
      <c r="B43" s="66" t="s">
        <v>45</v>
      </c>
      <c r="C43" s="66"/>
      <c r="D43" s="73">
        <v>0</v>
      </c>
      <c r="E43" s="65"/>
      <c r="F43" s="65"/>
      <c r="G43" s="65"/>
    </row>
    <row r="44" spans="1:7" ht="12.75">
      <c r="A44" s="61">
        <v>3000</v>
      </c>
      <c r="B44" s="66" t="s">
        <v>46</v>
      </c>
      <c r="C44" s="66"/>
      <c r="D44" s="73">
        <v>0</v>
      </c>
      <c r="E44" s="65"/>
      <c r="F44" s="65"/>
      <c r="G44" s="65"/>
    </row>
    <row r="45" spans="2:7" ht="12.75">
      <c r="B45" s="66"/>
      <c r="C45" s="66"/>
      <c r="D45" s="73"/>
      <c r="E45" s="65"/>
      <c r="F45" s="65"/>
      <c r="G45" s="65"/>
    </row>
    <row r="46" spans="2:7" ht="12.75">
      <c r="B46" s="2" t="s">
        <v>101</v>
      </c>
      <c r="C46" s="66"/>
      <c r="D46" s="73">
        <v>0</v>
      </c>
      <c r="E46" s="65"/>
      <c r="F46" s="65"/>
      <c r="G46" s="65"/>
    </row>
    <row r="47" spans="2:7" ht="12.75">
      <c r="B47" s="2" t="s">
        <v>102</v>
      </c>
      <c r="C47" s="66"/>
      <c r="D47" s="73">
        <v>0</v>
      </c>
      <c r="E47" s="65"/>
      <c r="F47" s="65"/>
      <c r="G47" s="65"/>
    </row>
    <row r="48" spans="1:7" ht="12.75">
      <c r="A48" s="61">
        <v>1000</v>
      </c>
      <c r="B48" s="66" t="s">
        <v>61</v>
      </c>
      <c r="C48" s="66"/>
      <c r="D48" s="73">
        <v>0</v>
      </c>
      <c r="E48" s="65"/>
      <c r="F48" s="65"/>
      <c r="G48" s="65"/>
    </row>
    <row r="49" spans="2:7" ht="12.75">
      <c r="B49" s="66" t="s">
        <v>72</v>
      </c>
      <c r="C49" s="66"/>
      <c r="D49" s="73">
        <v>0</v>
      </c>
      <c r="E49" s="65"/>
      <c r="F49" s="65"/>
      <c r="G49" s="65"/>
    </row>
    <row r="50" spans="1:7" ht="13.5" thickBot="1">
      <c r="A50" s="61">
        <v>1900</v>
      </c>
      <c r="B50" s="66" t="s">
        <v>97</v>
      </c>
      <c r="C50" s="66"/>
      <c r="D50" s="73">
        <v>0</v>
      </c>
      <c r="E50" s="65"/>
      <c r="F50" s="65"/>
      <c r="G50" s="65"/>
    </row>
    <row r="51" spans="3:7" ht="13.5" thickBot="1">
      <c r="C51" s="128">
        <v>43708</v>
      </c>
      <c r="D51" s="78" t="s">
        <v>9</v>
      </c>
      <c r="E51" s="79"/>
      <c r="F51" s="79"/>
      <c r="G51" s="65"/>
    </row>
    <row r="52" spans="2:7" ht="13.5" thickBot="1">
      <c r="B52" s="61" t="s">
        <v>10</v>
      </c>
      <c r="C52" s="80"/>
      <c r="D52" s="80"/>
      <c r="E52" s="72" t="s">
        <v>11</v>
      </c>
      <c r="F52" s="65"/>
      <c r="G52" s="65"/>
    </row>
  </sheetData>
  <sheetProtection/>
  <printOptions/>
  <pageMargins left="0.7480314960629921" right="0.7480314960629921" top="0.984251968503937" bottom="0.984251968503937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showRowColHeaders="0" zoomScalePageLayoutView="0" workbookViewId="0" topLeftCell="A24">
      <selection activeCell="F37" sqref="F37"/>
    </sheetView>
  </sheetViews>
  <sheetFormatPr defaultColWidth="11.421875" defaultRowHeight="12.75"/>
  <cols>
    <col min="1" max="1" width="15.28125" style="0" bestFit="1" customWidth="1"/>
    <col min="2" max="2" width="38.8515625" style="0" bestFit="1" customWidth="1"/>
    <col min="3" max="3" width="4.57421875" style="0" customWidth="1"/>
    <col min="4" max="4" width="13.7109375" style="0" bestFit="1" customWidth="1"/>
    <col min="5" max="5" width="3.7109375" style="0" customWidth="1"/>
    <col min="6" max="6" width="17.00390625" style="0" bestFit="1" customWidth="1"/>
    <col min="7" max="7" width="3.7109375" style="0" customWidth="1"/>
    <col min="8" max="9" width="13.7109375" style="0" bestFit="1" customWidth="1"/>
  </cols>
  <sheetData>
    <row r="1" spans="1:9" ht="18.75">
      <c r="A1" s="131" t="s">
        <v>2</v>
      </c>
      <c r="B1" s="132" t="s">
        <v>89</v>
      </c>
      <c r="C1" s="131"/>
      <c r="D1" s="131"/>
      <c r="E1" s="131"/>
      <c r="F1" s="131"/>
      <c r="G1" s="131"/>
      <c r="H1" s="131"/>
      <c r="I1" s="131"/>
    </row>
    <row r="2" spans="1:9" ht="18.75">
      <c r="A2" s="133" t="s">
        <v>14</v>
      </c>
      <c r="B2" s="133" t="s">
        <v>15</v>
      </c>
      <c r="C2" s="133" t="s">
        <v>17</v>
      </c>
      <c r="D2" s="134" t="s">
        <v>25</v>
      </c>
      <c r="E2" s="132"/>
      <c r="F2" s="135" t="s">
        <v>24</v>
      </c>
      <c r="G2" s="136"/>
      <c r="H2" s="135" t="s">
        <v>16</v>
      </c>
      <c r="I2" s="131"/>
    </row>
    <row r="3" spans="1:9" ht="18">
      <c r="A3" s="137">
        <v>43609</v>
      </c>
      <c r="B3" s="131" t="s">
        <v>34</v>
      </c>
      <c r="C3" s="138"/>
      <c r="D3" s="139">
        <v>16365.87</v>
      </c>
      <c r="E3" s="140"/>
      <c r="F3" s="139"/>
      <c r="G3" s="139"/>
      <c r="H3" s="139">
        <f>SUM(D3)</f>
        <v>16365.87</v>
      </c>
      <c r="I3" s="131"/>
    </row>
    <row r="4" spans="1:10" ht="18">
      <c r="A4" s="141">
        <v>43612</v>
      </c>
      <c r="B4" s="131" t="s">
        <v>169</v>
      </c>
      <c r="C4" s="138">
        <v>1</v>
      </c>
      <c r="D4" s="139">
        <v>20</v>
      </c>
      <c r="E4" s="140"/>
      <c r="F4" s="139"/>
      <c r="G4" s="139"/>
      <c r="H4" s="139">
        <f aca="true" t="shared" si="0" ref="H4:H10">+SUM(H3+D4-F4)</f>
        <v>16385.870000000003</v>
      </c>
      <c r="I4" s="139"/>
      <c r="J4" s="10"/>
    </row>
    <row r="5" spans="1:10" ht="18">
      <c r="A5" s="141"/>
      <c r="B5" s="131" t="s">
        <v>170</v>
      </c>
      <c r="C5" s="138">
        <v>1</v>
      </c>
      <c r="D5" s="139"/>
      <c r="E5" s="140"/>
      <c r="F5" s="139">
        <v>135</v>
      </c>
      <c r="G5" s="139"/>
      <c r="H5" s="139">
        <f t="shared" si="0"/>
        <v>16250.870000000003</v>
      </c>
      <c r="I5" s="139"/>
      <c r="J5" s="10"/>
    </row>
    <row r="6" spans="1:10" ht="18">
      <c r="A6" s="141"/>
      <c r="B6" s="131" t="s">
        <v>171</v>
      </c>
      <c r="C6" s="138">
        <v>11</v>
      </c>
      <c r="D6" s="139"/>
      <c r="E6" s="140"/>
      <c r="F6" s="139">
        <v>220</v>
      </c>
      <c r="G6" s="139"/>
      <c r="H6" s="139">
        <f t="shared" si="0"/>
        <v>16030.870000000003</v>
      </c>
      <c r="I6" s="139"/>
      <c r="J6" s="10"/>
    </row>
    <row r="7" spans="1:10" ht="18">
      <c r="A7" s="141">
        <v>43613</v>
      </c>
      <c r="B7" s="131" t="s">
        <v>169</v>
      </c>
      <c r="C7" s="138">
        <v>1</v>
      </c>
      <c r="D7" s="139">
        <v>20</v>
      </c>
      <c r="E7" s="140"/>
      <c r="F7" s="139"/>
      <c r="G7" s="139"/>
      <c r="H7" s="139">
        <f t="shared" si="0"/>
        <v>16050.870000000003</v>
      </c>
      <c r="I7" s="139"/>
      <c r="J7" s="10"/>
    </row>
    <row r="8" spans="1:10" ht="18">
      <c r="A8" s="141"/>
      <c r="B8" s="131" t="s">
        <v>172</v>
      </c>
      <c r="C8" s="138"/>
      <c r="D8" s="139"/>
      <c r="E8" s="140"/>
      <c r="F8" s="139">
        <v>120</v>
      </c>
      <c r="G8" s="139"/>
      <c r="H8" s="139">
        <f t="shared" si="0"/>
        <v>15930.870000000003</v>
      </c>
      <c r="I8" s="139"/>
      <c r="J8" s="10"/>
    </row>
    <row r="9" spans="1:10" ht="18">
      <c r="A9" s="141"/>
      <c r="B9" s="131" t="s">
        <v>173</v>
      </c>
      <c r="C9" s="138"/>
      <c r="D9" s="139"/>
      <c r="E9" s="140"/>
      <c r="F9" s="139">
        <v>95.91</v>
      </c>
      <c r="G9" s="139"/>
      <c r="H9" s="139">
        <f t="shared" si="0"/>
        <v>15834.960000000003</v>
      </c>
      <c r="I9" s="139"/>
      <c r="J9" s="10"/>
    </row>
    <row r="10" spans="1:10" ht="18">
      <c r="A10" s="141">
        <v>43614</v>
      </c>
      <c r="B10" s="131" t="s">
        <v>174</v>
      </c>
      <c r="C10" s="138"/>
      <c r="D10" s="139"/>
      <c r="E10" s="140"/>
      <c r="F10" s="139">
        <v>99.9</v>
      </c>
      <c r="G10" s="139"/>
      <c r="H10" s="139">
        <f t="shared" si="0"/>
        <v>15735.060000000003</v>
      </c>
      <c r="I10" s="139"/>
      <c r="J10" s="10"/>
    </row>
    <row r="11" spans="1:10" ht="18">
      <c r="A11" s="141">
        <v>43620</v>
      </c>
      <c r="B11" s="131" t="s">
        <v>169</v>
      </c>
      <c r="C11" s="138">
        <v>4</v>
      </c>
      <c r="D11" s="139">
        <v>80</v>
      </c>
      <c r="E11" s="140"/>
      <c r="F11" s="139"/>
      <c r="G11" s="139"/>
      <c r="H11" s="139">
        <f aca="true" t="shared" si="1" ref="H11:H33">+SUM(H10+D11-F11)</f>
        <v>15815.060000000003</v>
      </c>
      <c r="I11" s="139"/>
      <c r="J11" s="10"/>
    </row>
    <row r="12" spans="1:10" ht="18">
      <c r="A12" s="141"/>
      <c r="B12" s="131" t="s">
        <v>173</v>
      </c>
      <c r="C12" s="138"/>
      <c r="D12" s="139"/>
      <c r="E12" s="140"/>
      <c r="F12" s="139">
        <v>95.87</v>
      </c>
      <c r="G12" s="139"/>
      <c r="H12" s="139">
        <f t="shared" si="1"/>
        <v>15719.190000000002</v>
      </c>
      <c r="I12" s="139"/>
      <c r="J12" s="10"/>
    </row>
    <row r="13" spans="1:10" ht="18">
      <c r="A13" s="141"/>
      <c r="B13" s="131" t="s">
        <v>171</v>
      </c>
      <c r="C13" s="138">
        <v>12</v>
      </c>
      <c r="D13" s="139"/>
      <c r="E13" s="140"/>
      <c r="F13" s="139">
        <v>240</v>
      </c>
      <c r="G13" s="139"/>
      <c r="H13" s="139">
        <f t="shared" si="1"/>
        <v>15479.190000000002</v>
      </c>
      <c r="I13" s="139"/>
      <c r="J13" s="10"/>
    </row>
    <row r="14" spans="1:10" ht="18">
      <c r="A14" s="141"/>
      <c r="B14" s="131" t="s">
        <v>175</v>
      </c>
      <c r="C14" s="138"/>
      <c r="D14" s="139"/>
      <c r="E14" s="140"/>
      <c r="F14" s="139">
        <v>380</v>
      </c>
      <c r="G14" s="139"/>
      <c r="H14" s="139">
        <f>+SUM(H13+D14-F14)</f>
        <v>15099.190000000002</v>
      </c>
      <c r="I14" s="139"/>
      <c r="J14" s="10"/>
    </row>
    <row r="15" spans="1:10" ht="18">
      <c r="A15" s="141"/>
      <c r="B15" s="131" t="s">
        <v>176</v>
      </c>
      <c r="C15" s="138"/>
      <c r="D15" s="139"/>
      <c r="E15" s="140"/>
      <c r="F15" s="139">
        <v>405</v>
      </c>
      <c r="G15" s="139"/>
      <c r="H15" s="139">
        <f t="shared" si="1"/>
        <v>14694.190000000002</v>
      </c>
      <c r="I15" s="139"/>
      <c r="J15" s="10"/>
    </row>
    <row r="16" spans="1:10" ht="18">
      <c r="A16" s="141"/>
      <c r="B16" s="131" t="s">
        <v>177</v>
      </c>
      <c r="C16" s="138"/>
      <c r="D16" s="139"/>
      <c r="E16" s="140"/>
      <c r="F16" s="139">
        <v>630</v>
      </c>
      <c r="G16" s="139"/>
      <c r="H16" s="139">
        <f t="shared" si="1"/>
        <v>14064.190000000002</v>
      </c>
      <c r="I16" s="139"/>
      <c r="J16" s="10"/>
    </row>
    <row r="17" spans="1:10" ht="18">
      <c r="A17" s="141"/>
      <c r="B17" s="131" t="s">
        <v>178</v>
      </c>
      <c r="C17" s="138"/>
      <c r="D17" s="139"/>
      <c r="E17" s="140"/>
      <c r="F17" s="139">
        <v>395</v>
      </c>
      <c r="G17" s="139"/>
      <c r="H17" s="139">
        <f t="shared" si="1"/>
        <v>13669.190000000002</v>
      </c>
      <c r="I17" s="139"/>
      <c r="J17" s="10"/>
    </row>
    <row r="18" spans="1:10" ht="18">
      <c r="A18" s="141"/>
      <c r="B18" s="131" t="s">
        <v>179</v>
      </c>
      <c r="C18" s="138">
        <v>1</v>
      </c>
      <c r="D18" s="139">
        <v>35</v>
      </c>
      <c r="E18" s="140"/>
      <c r="F18" s="139"/>
      <c r="G18" s="139"/>
      <c r="H18" s="139">
        <f t="shared" si="1"/>
        <v>13704.190000000002</v>
      </c>
      <c r="I18" s="139"/>
      <c r="J18" s="10"/>
    </row>
    <row r="19" spans="1:10" ht="18">
      <c r="A19" s="141"/>
      <c r="B19" s="131" t="s">
        <v>180</v>
      </c>
      <c r="C19" s="138">
        <v>2</v>
      </c>
      <c r="D19" s="139"/>
      <c r="E19" s="140"/>
      <c r="F19" s="139">
        <v>48</v>
      </c>
      <c r="G19" s="139"/>
      <c r="H19" s="139">
        <f t="shared" si="1"/>
        <v>13656.190000000002</v>
      </c>
      <c r="I19" s="139"/>
      <c r="J19" s="10"/>
    </row>
    <row r="20" spans="1:10" ht="18">
      <c r="A20" s="141">
        <v>43626</v>
      </c>
      <c r="B20" s="131" t="s">
        <v>182</v>
      </c>
      <c r="C20" s="138">
        <v>2</v>
      </c>
      <c r="D20" s="139">
        <v>40</v>
      </c>
      <c r="E20" s="140"/>
      <c r="F20" s="139"/>
      <c r="G20" s="139"/>
      <c r="H20" s="139">
        <f t="shared" si="1"/>
        <v>13696.190000000002</v>
      </c>
      <c r="I20" s="139"/>
      <c r="J20" s="10"/>
    </row>
    <row r="21" spans="1:10" ht="18">
      <c r="A21" s="141"/>
      <c r="B21" s="131" t="s">
        <v>171</v>
      </c>
      <c r="C21" s="138">
        <v>4</v>
      </c>
      <c r="D21" s="139"/>
      <c r="E21" s="140"/>
      <c r="F21" s="139">
        <v>80</v>
      </c>
      <c r="G21" s="139"/>
      <c r="H21" s="139">
        <f t="shared" si="1"/>
        <v>13616.190000000002</v>
      </c>
      <c r="I21" s="139"/>
      <c r="J21" s="10"/>
    </row>
    <row r="22" spans="1:10" ht="18">
      <c r="A22" s="141">
        <v>43628</v>
      </c>
      <c r="B22" s="131" t="s">
        <v>183</v>
      </c>
      <c r="C22" s="138"/>
      <c r="D22" s="139"/>
      <c r="E22" s="140"/>
      <c r="F22" s="139">
        <v>262.15</v>
      </c>
      <c r="G22" s="139"/>
      <c r="H22" s="139">
        <f t="shared" si="1"/>
        <v>13354.040000000003</v>
      </c>
      <c r="I22" s="139"/>
      <c r="J22" s="10"/>
    </row>
    <row r="23" spans="1:10" ht="18">
      <c r="A23" s="141"/>
      <c r="B23" s="131" t="s">
        <v>184</v>
      </c>
      <c r="C23" s="138"/>
      <c r="D23" s="139">
        <v>93.15</v>
      </c>
      <c r="E23" s="140"/>
      <c r="F23" s="139">
        <v>1366.78</v>
      </c>
      <c r="G23" s="139"/>
      <c r="H23" s="139">
        <f t="shared" si="1"/>
        <v>12080.410000000002</v>
      </c>
      <c r="I23" s="139"/>
      <c r="J23" s="10"/>
    </row>
    <row r="24" spans="1:10" ht="18">
      <c r="A24" s="141"/>
      <c r="B24" s="131" t="s">
        <v>185</v>
      </c>
      <c r="C24" s="138"/>
      <c r="D24" s="139">
        <v>127.67</v>
      </c>
      <c r="E24" s="140"/>
      <c r="F24" s="139"/>
      <c r="G24" s="139"/>
      <c r="H24" s="139">
        <f t="shared" si="1"/>
        <v>12208.080000000002</v>
      </c>
      <c r="I24" s="139"/>
      <c r="J24" s="10"/>
    </row>
    <row r="25" spans="1:10" ht="18">
      <c r="A25" s="141"/>
      <c r="B25" s="131" t="s">
        <v>186</v>
      </c>
      <c r="C25" s="138"/>
      <c r="D25" s="139"/>
      <c r="E25" s="140"/>
      <c r="F25" s="139">
        <v>405</v>
      </c>
      <c r="G25" s="139"/>
      <c r="H25" s="139">
        <f t="shared" si="1"/>
        <v>11803.080000000002</v>
      </c>
      <c r="I25" s="139"/>
      <c r="J25" s="10"/>
    </row>
    <row r="26" spans="1:10" ht="18">
      <c r="A26" s="141"/>
      <c r="B26" s="131" t="s">
        <v>187</v>
      </c>
      <c r="C26" s="138"/>
      <c r="D26" s="139">
        <v>20</v>
      </c>
      <c r="E26" s="140"/>
      <c r="F26" s="139"/>
      <c r="G26" s="139"/>
      <c r="H26" s="139">
        <f t="shared" si="1"/>
        <v>11823.080000000002</v>
      </c>
      <c r="I26" s="139"/>
      <c r="J26" s="10"/>
    </row>
    <row r="27" spans="1:10" ht="18">
      <c r="A27" s="141">
        <v>43633</v>
      </c>
      <c r="B27" s="131" t="s">
        <v>188</v>
      </c>
      <c r="C27" s="138"/>
      <c r="D27" s="139"/>
      <c r="E27" s="140"/>
      <c r="F27" s="139">
        <v>194.98</v>
      </c>
      <c r="G27" s="139"/>
      <c r="H27" s="139">
        <f t="shared" si="1"/>
        <v>11628.100000000002</v>
      </c>
      <c r="I27" s="139"/>
      <c r="J27" s="10"/>
    </row>
    <row r="28" spans="1:10" ht="18">
      <c r="A28" s="141">
        <v>43647</v>
      </c>
      <c r="B28" s="131" t="s">
        <v>180</v>
      </c>
      <c r="C28" s="138">
        <v>2</v>
      </c>
      <c r="D28" s="139"/>
      <c r="E28" s="140"/>
      <c r="F28" s="139">
        <v>48</v>
      </c>
      <c r="G28" s="139"/>
      <c r="H28" s="139">
        <f t="shared" si="1"/>
        <v>11580.100000000002</v>
      </c>
      <c r="I28" s="139"/>
      <c r="J28" s="10"/>
    </row>
    <row r="29" spans="1:10" ht="18">
      <c r="A29" s="141">
        <v>43656</v>
      </c>
      <c r="B29" s="131" t="s">
        <v>189</v>
      </c>
      <c r="C29" s="138">
        <v>2</v>
      </c>
      <c r="D29" s="139"/>
      <c r="E29" s="140"/>
      <c r="F29" s="139">
        <v>535.8</v>
      </c>
      <c r="G29" s="139"/>
      <c r="H29" s="139">
        <f t="shared" si="1"/>
        <v>11044.300000000003</v>
      </c>
      <c r="I29" s="139"/>
      <c r="J29" s="10"/>
    </row>
    <row r="30" spans="1:10" ht="18">
      <c r="A30" s="141">
        <v>43678</v>
      </c>
      <c r="B30" s="131" t="s">
        <v>180</v>
      </c>
      <c r="C30" s="138">
        <v>2</v>
      </c>
      <c r="D30" s="139"/>
      <c r="E30" s="140"/>
      <c r="F30" s="139">
        <v>48</v>
      </c>
      <c r="G30" s="139"/>
      <c r="H30" s="139">
        <f t="shared" si="1"/>
        <v>10996.300000000003</v>
      </c>
      <c r="I30" s="139"/>
      <c r="J30" s="10"/>
    </row>
    <row r="31" spans="1:10" ht="18">
      <c r="A31" s="141">
        <v>43683</v>
      </c>
      <c r="B31" s="131" t="s">
        <v>190</v>
      </c>
      <c r="C31" s="138"/>
      <c r="D31" s="139">
        <v>600</v>
      </c>
      <c r="E31" s="140"/>
      <c r="F31" s="139"/>
      <c r="G31" s="139"/>
      <c r="H31" s="139">
        <f t="shared" si="1"/>
        <v>11596.300000000003</v>
      </c>
      <c r="I31" s="139"/>
      <c r="J31" s="10"/>
    </row>
    <row r="32" spans="1:10" ht="18">
      <c r="A32" s="141">
        <v>43699</v>
      </c>
      <c r="B32" s="131" t="s">
        <v>192</v>
      </c>
      <c r="C32" s="138">
        <v>1</v>
      </c>
      <c r="D32" s="139">
        <v>75</v>
      </c>
      <c r="E32" s="140"/>
      <c r="F32" s="139"/>
      <c r="G32" s="139"/>
      <c r="H32" s="139">
        <f t="shared" si="1"/>
        <v>11671.300000000003</v>
      </c>
      <c r="I32" s="139"/>
      <c r="J32" s="10"/>
    </row>
    <row r="33" spans="1:10" ht="18.75" thickBot="1">
      <c r="A33" s="141"/>
      <c r="B33" s="131" t="s">
        <v>193</v>
      </c>
      <c r="C33" s="138"/>
      <c r="D33" s="139">
        <v>100</v>
      </c>
      <c r="E33" s="140"/>
      <c r="F33" s="139">
        <v>100</v>
      </c>
      <c r="G33" s="139"/>
      <c r="H33" s="139">
        <f t="shared" si="1"/>
        <v>11671.300000000003</v>
      </c>
      <c r="I33" s="139"/>
      <c r="J33" s="10"/>
    </row>
    <row r="34" spans="1:10" ht="18.75" thickBot="1">
      <c r="A34" s="137"/>
      <c r="B34" s="131"/>
      <c r="C34" s="138"/>
      <c r="D34" s="142">
        <f>SUM(D3:D33)</f>
        <v>17576.690000000002</v>
      </c>
      <c r="E34" s="143"/>
      <c r="F34" s="142">
        <f>SUM(F4:F33)</f>
        <v>5905.389999999999</v>
      </c>
      <c r="G34" s="139"/>
      <c r="H34" s="139"/>
      <c r="I34" s="139">
        <f>SUM(D34-F34)</f>
        <v>11671.300000000003</v>
      </c>
      <c r="J34" s="10"/>
    </row>
    <row r="35" spans="1:10" ht="18.75">
      <c r="A35" s="144" t="s">
        <v>63</v>
      </c>
      <c r="B35" s="133" t="s">
        <v>194</v>
      </c>
      <c r="C35" s="138"/>
      <c r="D35" s="140"/>
      <c r="E35" s="131"/>
      <c r="F35" s="145">
        <v>99.69</v>
      </c>
      <c r="G35" s="145"/>
      <c r="H35" s="145"/>
      <c r="I35" s="139"/>
      <c r="J35" s="10"/>
    </row>
    <row r="36" spans="1:10" ht="19.5" thickBot="1">
      <c r="A36" s="137"/>
      <c r="B36" s="133" t="s">
        <v>69</v>
      </c>
      <c r="C36" s="138"/>
      <c r="D36" s="140"/>
      <c r="E36" s="131"/>
      <c r="F36" s="146">
        <v>11571.61</v>
      </c>
      <c r="G36" s="146"/>
      <c r="H36" s="145"/>
      <c r="I36" s="139"/>
      <c r="J36" s="10"/>
    </row>
    <row r="37" spans="1:10" ht="19.5" thickBot="1">
      <c r="A37" s="147">
        <v>43708</v>
      </c>
      <c r="B37" s="148" t="s">
        <v>44</v>
      </c>
      <c r="C37" s="138"/>
      <c r="D37" s="149" t="s">
        <v>11</v>
      </c>
      <c r="E37" s="131"/>
      <c r="F37" s="150">
        <f>SUM(F35:F36)</f>
        <v>11671.300000000001</v>
      </c>
      <c r="G37" s="131"/>
      <c r="H37" s="131"/>
      <c r="I37" s="139"/>
      <c r="J37" s="10"/>
    </row>
    <row r="38" spans="1:10" ht="12.75">
      <c r="A38" s="17"/>
      <c r="C38" s="9"/>
      <c r="D38" s="7"/>
      <c r="E38" s="3"/>
      <c r="G38" s="5"/>
      <c r="H38" s="10"/>
      <c r="I38" s="10"/>
      <c r="J38" s="10"/>
    </row>
    <row r="39" spans="3:6" ht="12.75">
      <c r="C39" s="4"/>
      <c r="D39" s="1"/>
      <c r="E39" s="3"/>
      <c r="F39" s="10"/>
    </row>
    <row r="40" spans="3:10" ht="12.75">
      <c r="C40" s="4"/>
      <c r="D40" s="2"/>
      <c r="E40" s="3"/>
      <c r="F40" s="5"/>
      <c r="I40" s="11"/>
      <c r="J40" s="11"/>
    </row>
    <row r="41" spans="3:10" ht="12.75">
      <c r="C41" s="4"/>
      <c r="D41" s="2"/>
      <c r="E41" s="3"/>
      <c r="F41" s="5"/>
      <c r="I41" s="14"/>
      <c r="J41" s="11"/>
    </row>
    <row r="42" spans="3:10" ht="12.75">
      <c r="C42" s="4"/>
      <c r="D42" s="2"/>
      <c r="E42" s="3"/>
      <c r="F42" s="5"/>
      <c r="I42" s="14"/>
      <c r="J42" s="11"/>
    </row>
    <row r="43" spans="3:10" ht="12.75">
      <c r="C43" s="4"/>
      <c r="D43" s="16"/>
      <c r="E43" s="3"/>
      <c r="F43" s="5"/>
      <c r="I43" s="10"/>
      <c r="J43" s="8"/>
    </row>
    <row r="44" spans="3:6" ht="12.75">
      <c r="C44" s="4"/>
      <c r="D44" s="2"/>
      <c r="E44" s="3"/>
      <c r="F44" s="5"/>
    </row>
    <row r="45" spans="3:9" ht="12.75">
      <c r="C45" s="4"/>
      <c r="E45" s="12"/>
      <c r="F45" s="5"/>
      <c r="I45" s="15"/>
    </row>
    <row r="46" spans="3:6" ht="12.75">
      <c r="C46" s="4"/>
      <c r="E46" s="3"/>
      <c r="F46" s="5"/>
    </row>
    <row r="47" ht="12.75">
      <c r="F47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Header>&amp;LLIBRO DE CAJA&amp;CADAMUC&amp;RCURSO 2017-2018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59" sqref="B59"/>
    </sheetView>
  </sheetViews>
  <sheetFormatPr defaultColWidth="11.421875" defaultRowHeight="12.75"/>
  <cols>
    <col min="1" max="1" width="75.7109375" style="37" bestFit="1" customWidth="1"/>
    <col min="2" max="2" width="19.57421875" style="37" customWidth="1"/>
    <col min="3" max="3" width="20.8515625" style="37" customWidth="1"/>
    <col min="4" max="4" width="22.00390625" style="37" bestFit="1" customWidth="1"/>
    <col min="5" max="5" width="16.7109375" style="37" customWidth="1"/>
    <col min="6" max="16384" width="11.421875" style="37" customWidth="1"/>
  </cols>
  <sheetData>
    <row r="1" spans="1:5" ht="24" thickBot="1">
      <c r="A1" s="34" t="s">
        <v>121</v>
      </c>
      <c r="B1" s="35"/>
      <c r="C1" s="35"/>
      <c r="D1" s="36"/>
      <c r="E1" s="36"/>
    </row>
    <row r="2" spans="1:5" ht="24" thickBot="1">
      <c r="A2" s="38" t="s">
        <v>92</v>
      </c>
      <c r="B2" s="35"/>
      <c r="C2" s="35"/>
      <c r="D2" s="36"/>
      <c r="E2" s="36"/>
    </row>
    <row r="3" spans="1:5" ht="23.25">
      <c r="A3" s="39" t="s">
        <v>136</v>
      </c>
      <c r="B3" s="40">
        <v>574</v>
      </c>
      <c r="C3" s="40"/>
      <c r="D3" s="36"/>
      <c r="E3" s="36"/>
    </row>
    <row r="4" spans="1:5" ht="23.25">
      <c r="A4" s="39" t="s">
        <v>137</v>
      </c>
      <c r="B4" s="40">
        <v>2323</v>
      </c>
      <c r="C4" s="40"/>
      <c r="D4" s="36"/>
      <c r="E4" s="36"/>
    </row>
    <row r="5" spans="1:5" ht="23.25">
      <c r="A5" s="39" t="s">
        <v>162</v>
      </c>
      <c r="B5" s="40">
        <v>70.65</v>
      </c>
      <c r="C5" s="40"/>
      <c r="D5" s="36"/>
      <c r="E5" s="36"/>
    </row>
    <row r="6" spans="1:5" ht="23.25">
      <c r="A6" s="39" t="s">
        <v>164</v>
      </c>
      <c r="B6" s="40">
        <v>135</v>
      </c>
      <c r="C6" s="40"/>
      <c r="D6" s="36"/>
      <c r="E6" s="36"/>
    </row>
    <row r="7" spans="1:5" ht="23.25">
      <c r="A7" s="39" t="s">
        <v>166</v>
      </c>
      <c r="B7" s="40">
        <v>180</v>
      </c>
      <c r="C7" s="40"/>
      <c r="D7" s="36"/>
      <c r="E7" s="36"/>
    </row>
    <row r="8" spans="1:5" ht="23.25">
      <c r="A8" s="39" t="s">
        <v>142</v>
      </c>
      <c r="B8" s="40">
        <v>90</v>
      </c>
      <c r="C8" s="40"/>
      <c r="D8" s="36"/>
      <c r="E8" s="36"/>
    </row>
    <row r="9" spans="1:5" ht="23.25">
      <c r="A9" s="39" t="s">
        <v>167</v>
      </c>
      <c r="B9" s="40">
        <v>50</v>
      </c>
      <c r="C9" s="40"/>
      <c r="D9" s="36"/>
      <c r="E9" s="36"/>
    </row>
    <row r="10" spans="1:5" ht="23.25">
      <c r="A10" s="39" t="s">
        <v>143</v>
      </c>
      <c r="B10" s="40">
        <v>220</v>
      </c>
      <c r="C10" s="40"/>
      <c r="D10" s="36"/>
      <c r="E10" s="36"/>
    </row>
    <row r="11" spans="1:5" ht="23.25">
      <c r="A11" s="39" t="s">
        <v>153</v>
      </c>
      <c r="B11" s="40">
        <v>100</v>
      </c>
      <c r="C11" s="40"/>
      <c r="D11" s="36"/>
      <c r="E11" s="36"/>
    </row>
    <row r="12" spans="1:5" ht="24" thickBot="1">
      <c r="A12" s="39" t="s">
        <v>159</v>
      </c>
      <c r="B12" s="40">
        <v>165</v>
      </c>
      <c r="C12" s="40"/>
      <c r="D12" s="36"/>
      <c r="E12" s="36"/>
    </row>
    <row r="13" spans="1:5" ht="24" thickBot="1">
      <c r="A13" s="39"/>
      <c r="B13" s="40"/>
      <c r="C13" s="41">
        <f>SUM(B3:B13)</f>
        <v>3907.65</v>
      </c>
      <c r="D13" s="36"/>
      <c r="E13" s="36"/>
    </row>
    <row r="14" spans="1:5" ht="24" thickBot="1">
      <c r="A14" s="38" t="s">
        <v>20</v>
      </c>
      <c r="B14" s="40"/>
      <c r="C14" s="40"/>
      <c r="D14" s="36"/>
      <c r="E14" s="36"/>
    </row>
    <row r="15" spans="1:5" ht="23.25">
      <c r="A15" s="39" t="s">
        <v>98</v>
      </c>
      <c r="B15" s="40">
        <v>841.26</v>
      </c>
      <c r="C15" s="40"/>
      <c r="D15" s="36"/>
      <c r="E15" s="36"/>
    </row>
    <row r="16" spans="1:5" ht="23.25">
      <c r="A16" s="39" t="s">
        <v>26</v>
      </c>
      <c r="B16" s="40">
        <v>-1.5</v>
      </c>
      <c r="C16" s="40"/>
      <c r="D16" s="36"/>
      <c r="E16" s="36"/>
    </row>
    <row r="17" spans="1:5" ht="23.25">
      <c r="A17" s="39" t="s">
        <v>109</v>
      </c>
      <c r="B17" s="40">
        <v>462.29</v>
      </c>
      <c r="C17" s="40"/>
      <c r="D17" s="36"/>
      <c r="E17" s="36"/>
    </row>
    <row r="18" spans="1:5" ht="23.25">
      <c r="A18" s="39" t="s">
        <v>141</v>
      </c>
      <c r="B18" s="40">
        <v>189.97</v>
      </c>
      <c r="C18" s="40"/>
      <c r="D18" s="36"/>
      <c r="E18" s="36"/>
    </row>
    <row r="19" spans="1:5" ht="23.25">
      <c r="A19" s="39" t="s">
        <v>99</v>
      </c>
      <c r="B19" s="40">
        <v>54.45</v>
      </c>
      <c r="C19" s="40"/>
      <c r="D19" s="36"/>
      <c r="E19" s="36"/>
    </row>
    <row r="20" spans="1:5" ht="23.25">
      <c r="A20" s="39" t="s">
        <v>87</v>
      </c>
      <c r="B20" s="40">
        <v>861.12</v>
      </c>
      <c r="C20" s="40"/>
      <c r="D20" s="36"/>
      <c r="E20" s="36"/>
    </row>
    <row r="21" spans="1:5" ht="23.25">
      <c r="A21" s="39" t="s">
        <v>27</v>
      </c>
      <c r="B21" s="40">
        <v>606.44</v>
      </c>
      <c r="C21" s="40"/>
      <c r="D21" s="36"/>
      <c r="E21" s="36"/>
    </row>
    <row r="22" spans="1:5" ht="23.25">
      <c r="A22" s="39" t="s">
        <v>145</v>
      </c>
      <c r="B22" s="40">
        <v>106.3</v>
      </c>
      <c r="C22" s="40"/>
      <c r="D22" s="36"/>
      <c r="E22" s="36"/>
    </row>
    <row r="23" spans="1:5" ht="23.25">
      <c r="A23" s="39" t="s">
        <v>88</v>
      </c>
      <c r="B23" s="40">
        <v>991.5</v>
      </c>
      <c r="C23" s="40"/>
      <c r="D23" s="36"/>
      <c r="E23" s="36"/>
    </row>
    <row r="24" spans="1:5" ht="23.25">
      <c r="A24" s="39" t="s">
        <v>86</v>
      </c>
      <c r="B24" s="40">
        <v>287.9</v>
      </c>
      <c r="C24" s="40"/>
      <c r="D24" s="36"/>
      <c r="E24" s="36"/>
    </row>
    <row r="25" spans="1:5" ht="23.25">
      <c r="A25" s="39" t="s">
        <v>134</v>
      </c>
      <c r="B25" s="40">
        <v>334.6</v>
      </c>
      <c r="C25" s="40"/>
      <c r="D25" s="36"/>
      <c r="E25" s="36"/>
    </row>
    <row r="26" spans="1:5" ht="24" thickBot="1">
      <c r="A26" s="39" t="s">
        <v>62</v>
      </c>
      <c r="B26" s="40">
        <v>65.08</v>
      </c>
      <c r="C26" s="40"/>
      <c r="D26" s="36"/>
      <c r="E26" s="36"/>
    </row>
    <row r="27" spans="1:5" ht="24" thickBot="1">
      <c r="A27" s="36"/>
      <c r="B27" s="40"/>
      <c r="C27" s="41">
        <f>SUM(B15:B26)</f>
        <v>4799.41</v>
      </c>
      <c r="D27" s="36"/>
      <c r="E27" s="36"/>
    </row>
    <row r="28" spans="1:5" ht="24" thickBot="1">
      <c r="A28" s="38" t="s">
        <v>21</v>
      </c>
      <c r="B28" s="40"/>
      <c r="C28" s="40"/>
      <c r="D28" s="36"/>
      <c r="E28" s="36"/>
    </row>
    <row r="29" spans="1:5" ht="23.25">
      <c r="A29" s="39" t="s">
        <v>28</v>
      </c>
      <c r="B29" s="40">
        <v>2757.36</v>
      </c>
      <c r="C29" s="40"/>
      <c r="D29" s="36"/>
      <c r="E29" s="36"/>
    </row>
    <row r="30" spans="1:5" ht="23.25">
      <c r="A30" s="39" t="s">
        <v>35</v>
      </c>
      <c r="B30" s="40">
        <v>3807.59</v>
      </c>
      <c r="C30" s="40"/>
      <c r="D30" s="36"/>
      <c r="E30" s="36"/>
    </row>
    <row r="31" spans="1:5" ht="23.25">
      <c r="A31" s="39" t="s">
        <v>29</v>
      </c>
      <c r="B31" s="40">
        <v>2429.02</v>
      </c>
      <c r="C31" s="40"/>
      <c r="D31" s="36"/>
      <c r="E31" s="36"/>
    </row>
    <row r="32" spans="1:5" ht="23.25">
      <c r="A32" s="39"/>
      <c r="B32" s="40"/>
      <c r="C32" s="40"/>
      <c r="D32" s="36"/>
      <c r="E32" s="36"/>
    </row>
    <row r="33" spans="1:5" ht="23.25">
      <c r="A33" s="39" t="s">
        <v>154</v>
      </c>
      <c r="B33" s="40"/>
      <c r="C33" s="40"/>
      <c r="D33" s="36"/>
      <c r="E33" s="36"/>
    </row>
    <row r="34" spans="1:5" ht="23.25">
      <c r="A34" s="39" t="s">
        <v>33</v>
      </c>
      <c r="B34" s="40">
        <v>2371.6</v>
      </c>
      <c r="C34" s="40"/>
      <c r="D34" s="36"/>
      <c r="E34" s="36"/>
    </row>
    <row r="35" spans="1:5" ht="23.25">
      <c r="A35" s="39" t="s">
        <v>146</v>
      </c>
      <c r="B35" s="40">
        <v>385.85</v>
      </c>
      <c r="C35" s="40"/>
      <c r="D35" s="36"/>
      <c r="E35" s="36"/>
    </row>
    <row r="36" spans="1:5" ht="23.25">
      <c r="A36" s="39" t="s">
        <v>158</v>
      </c>
      <c r="B36" s="40">
        <v>1133.8</v>
      </c>
      <c r="C36" s="40"/>
      <c r="D36" s="36"/>
      <c r="E36" s="36"/>
    </row>
    <row r="37" spans="1:5" ht="23.25">
      <c r="A37" s="39" t="s">
        <v>91</v>
      </c>
      <c r="B37" s="40">
        <v>150</v>
      </c>
      <c r="C37" s="40"/>
      <c r="D37" s="36"/>
      <c r="E37" s="36"/>
    </row>
    <row r="38" spans="1:5" ht="23.25">
      <c r="A38" s="39" t="s">
        <v>168</v>
      </c>
      <c r="B38" s="40">
        <v>483.66</v>
      </c>
      <c r="C38" s="40"/>
      <c r="D38" s="36"/>
      <c r="E38" s="36"/>
    </row>
    <row r="39" spans="1:5" ht="24" thickBot="1">
      <c r="A39" s="39" t="s">
        <v>106</v>
      </c>
      <c r="B39" s="40">
        <v>80</v>
      </c>
      <c r="C39" s="40"/>
      <c r="D39" s="36"/>
      <c r="E39" s="36"/>
    </row>
    <row r="40" spans="1:5" ht="24" thickBot="1">
      <c r="A40" s="36"/>
      <c r="B40" s="40"/>
      <c r="C40" s="41">
        <f>SUM(B29:B39)</f>
        <v>13598.880000000001</v>
      </c>
      <c r="D40" s="36"/>
      <c r="E40" s="36"/>
    </row>
    <row r="41" spans="1:5" ht="24" thickBot="1">
      <c r="A41" s="38" t="s">
        <v>53</v>
      </c>
      <c r="B41" s="40"/>
      <c r="C41" s="40"/>
      <c r="D41" s="36"/>
      <c r="E41" s="36"/>
    </row>
    <row r="42" spans="1:5" ht="23.25">
      <c r="A42" s="42" t="s">
        <v>95</v>
      </c>
      <c r="B42" s="40">
        <v>300</v>
      </c>
      <c r="C42" s="40"/>
      <c r="D42" s="36"/>
      <c r="E42" s="36"/>
    </row>
    <row r="43" spans="1:5" ht="23.25">
      <c r="A43" s="42" t="s">
        <v>70</v>
      </c>
      <c r="B43" s="40">
        <v>110.7</v>
      </c>
      <c r="C43" s="40"/>
      <c r="D43" s="36"/>
      <c r="E43" s="36"/>
    </row>
    <row r="44" spans="1:5" ht="24" thickBot="1">
      <c r="A44" s="42" t="s">
        <v>58</v>
      </c>
      <c r="B44" s="40">
        <v>2207.45</v>
      </c>
      <c r="C44" s="40"/>
      <c r="D44" s="36"/>
      <c r="E44" s="36"/>
    </row>
    <row r="45" spans="1:5" ht="24" thickBot="1">
      <c r="A45" s="42"/>
      <c r="B45" s="40"/>
      <c r="C45" s="41">
        <f>SUM(B42:B44)</f>
        <v>2618.1499999999996</v>
      </c>
      <c r="D45" s="36"/>
      <c r="E45" s="36"/>
    </row>
    <row r="46" spans="1:5" ht="24" thickBot="1">
      <c r="A46" s="38" t="s">
        <v>39</v>
      </c>
      <c r="B46" s="40"/>
      <c r="C46" s="40"/>
      <c r="D46" s="36"/>
      <c r="E46" s="36"/>
    </row>
    <row r="47" spans="1:5" ht="23.25">
      <c r="A47" s="39" t="s">
        <v>71</v>
      </c>
      <c r="B47" s="40"/>
      <c r="C47" s="40"/>
      <c r="D47" s="36"/>
      <c r="E47" s="36"/>
    </row>
    <row r="48" spans="1:5" ht="23.25">
      <c r="A48" s="39" t="s">
        <v>103</v>
      </c>
      <c r="B48" s="40">
        <v>280.29</v>
      </c>
      <c r="C48" s="40"/>
      <c r="D48" s="36"/>
      <c r="E48" s="36"/>
    </row>
    <row r="49" spans="1:5" ht="23.25">
      <c r="A49" s="39" t="s">
        <v>38</v>
      </c>
      <c r="B49" s="40">
        <v>214.06</v>
      </c>
      <c r="C49" s="40"/>
      <c r="D49" s="36"/>
      <c r="E49" s="36"/>
    </row>
    <row r="50" spans="1:5" ht="24" thickBot="1">
      <c r="A50" s="39"/>
      <c r="B50" s="40"/>
      <c r="C50" s="40"/>
      <c r="D50" s="36"/>
      <c r="E50" s="36"/>
    </row>
    <row r="51" spans="1:5" ht="24" thickBot="1">
      <c r="A51" s="43"/>
      <c r="B51" s="44"/>
      <c r="C51" s="41">
        <f>SUM(B47:B51)</f>
        <v>494.35</v>
      </c>
      <c r="D51" s="36"/>
      <c r="E51" s="36"/>
    </row>
    <row r="52" spans="1:5" ht="24" thickBot="1">
      <c r="A52" s="36"/>
      <c r="B52" s="45" t="s">
        <v>56</v>
      </c>
      <c r="C52" s="45" t="s">
        <v>19</v>
      </c>
      <c r="D52" s="46">
        <f>SUM(C13+C27+C40+C45+C51)</f>
        <v>25418.440000000002</v>
      </c>
      <c r="E52" s="40"/>
    </row>
    <row r="53" spans="1:5" ht="24" thickBot="1">
      <c r="A53" s="47"/>
      <c r="B53" s="36"/>
      <c r="C53" s="38" t="s">
        <v>18</v>
      </c>
      <c r="D53" s="48">
        <v>37089.74</v>
      </c>
      <c r="E53" s="49"/>
    </row>
    <row r="54" spans="1:5" ht="24" thickBot="1">
      <c r="A54" s="50"/>
      <c r="B54" s="36"/>
      <c r="C54" s="36"/>
      <c r="D54" s="51">
        <f>SUM(D53-D52)</f>
        <v>11671.299999999996</v>
      </c>
      <c r="E54" s="52"/>
    </row>
    <row r="55" spans="1:4" ht="24" thickBot="1">
      <c r="A55" s="53" t="s">
        <v>55</v>
      </c>
      <c r="B55" s="36"/>
      <c r="D55" s="54"/>
    </row>
    <row r="56" spans="1:2" ht="23.25">
      <c r="A56" s="39" t="s">
        <v>67</v>
      </c>
      <c r="B56" s="55">
        <v>99.69</v>
      </c>
    </row>
    <row r="57" spans="1:2" ht="23.25">
      <c r="A57" s="39" t="s">
        <v>68</v>
      </c>
      <c r="B57" s="55">
        <v>0</v>
      </c>
    </row>
    <row r="58" spans="1:2" ht="24" thickBot="1">
      <c r="A58" s="39" t="s">
        <v>41</v>
      </c>
      <c r="B58" s="55">
        <v>11571.61</v>
      </c>
    </row>
    <row r="59" spans="1:4" ht="24" thickBot="1">
      <c r="A59" s="36"/>
      <c r="B59" s="51">
        <f>SUM(B56:B58)</f>
        <v>11671.300000000001</v>
      </c>
      <c r="D59" s="56">
        <v>43708</v>
      </c>
    </row>
    <row r="60" spans="1:4" ht="24" thickBot="1">
      <c r="A60" s="53" t="s">
        <v>57</v>
      </c>
      <c r="B60" s="36"/>
      <c r="C60" s="57" t="s">
        <v>11</v>
      </c>
      <c r="D60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5">
      <selection activeCell="B29" sqref="B29"/>
    </sheetView>
  </sheetViews>
  <sheetFormatPr defaultColWidth="11.421875" defaultRowHeight="12.75"/>
  <cols>
    <col min="1" max="1" width="83.140625" style="81" bestFit="1" customWidth="1"/>
    <col min="2" max="2" width="18.57421875" style="81" bestFit="1" customWidth="1"/>
    <col min="3" max="3" width="16.7109375" style="81" bestFit="1" customWidth="1"/>
    <col min="4" max="4" width="10.00390625" style="81" bestFit="1" customWidth="1"/>
    <col min="5" max="5" width="13.8515625" style="81" bestFit="1" customWidth="1"/>
    <col min="6" max="16384" width="11.421875" style="81" customWidth="1"/>
  </cols>
  <sheetData>
    <row r="1" spans="1:4" ht="24" thickBot="1">
      <c r="A1" s="120" t="s">
        <v>117</v>
      </c>
      <c r="B1" s="41"/>
      <c r="C1" s="82" t="s">
        <v>66</v>
      </c>
      <c r="D1" s="83" t="s">
        <v>50</v>
      </c>
    </row>
    <row r="2" spans="1:6" ht="24" thickBot="1">
      <c r="A2" s="84" t="s">
        <v>51</v>
      </c>
      <c r="B2" s="40"/>
      <c r="C2" s="86">
        <f>SUM(B3)</f>
        <v>13126</v>
      </c>
      <c r="D2" s="85"/>
      <c r="E2" s="85"/>
      <c r="F2" s="87"/>
    </row>
    <row r="3" spans="1:6" ht="24" thickBot="1">
      <c r="A3" s="88" t="s">
        <v>96</v>
      </c>
      <c r="B3" s="85">
        <v>13126</v>
      </c>
      <c r="C3" s="85"/>
      <c r="D3" s="121">
        <v>375</v>
      </c>
      <c r="E3" s="123" t="s">
        <v>181</v>
      </c>
      <c r="F3" s="122"/>
    </row>
    <row r="4" spans="1:6" ht="24" thickBot="1">
      <c r="A4" s="84" t="s">
        <v>52</v>
      </c>
      <c r="B4" s="85"/>
      <c r="C4" s="89">
        <f>SUM(B5:B26)</f>
        <v>10517.349999999999</v>
      </c>
      <c r="D4" s="87"/>
      <c r="E4" s="40"/>
      <c r="F4" s="87"/>
    </row>
    <row r="5" spans="1:6" ht="23.25">
      <c r="A5" s="39" t="s">
        <v>118</v>
      </c>
      <c r="B5" s="85">
        <v>1510</v>
      </c>
      <c r="C5" s="85"/>
      <c r="D5" s="100">
        <v>30</v>
      </c>
      <c r="E5" s="85"/>
      <c r="F5" s="87"/>
    </row>
    <row r="6" spans="1:6" ht="23.25">
      <c r="A6" s="39" t="s">
        <v>191</v>
      </c>
      <c r="B6" s="85">
        <v>600</v>
      </c>
      <c r="C6" s="85"/>
      <c r="D6" s="101">
        <v>1</v>
      </c>
      <c r="E6" s="85"/>
      <c r="F6" s="87"/>
    </row>
    <row r="7" spans="1:6" ht="23.25">
      <c r="A7" s="39" t="s">
        <v>119</v>
      </c>
      <c r="B7" s="85">
        <v>330</v>
      </c>
      <c r="C7" s="85"/>
      <c r="D7" s="125">
        <v>15</v>
      </c>
      <c r="E7" s="85"/>
      <c r="F7" s="87"/>
    </row>
    <row r="8" spans="1:6" ht="23.25">
      <c r="A8" s="88" t="s">
        <v>64</v>
      </c>
      <c r="B8" s="85">
        <v>500</v>
      </c>
      <c r="C8" s="40" t="s">
        <v>163</v>
      </c>
      <c r="D8" s="105"/>
      <c r="E8" s="85"/>
      <c r="F8" s="87"/>
    </row>
    <row r="9" spans="1:6" ht="23.25">
      <c r="A9" s="88" t="s">
        <v>30</v>
      </c>
      <c r="B9" s="85">
        <v>660</v>
      </c>
      <c r="C9" s="85"/>
      <c r="D9" s="101">
        <v>17</v>
      </c>
      <c r="E9" s="85"/>
      <c r="F9" s="87"/>
    </row>
    <row r="10" spans="1:6" ht="23.25">
      <c r="A10" s="39" t="s">
        <v>139</v>
      </c>
      <c r="B10" s="85">
        <f>SUM(D31)</f>
        <v>-487.27</v>
      </c>
      <c r="C10" s="85"/>
      <c r="D10" s="101">
        <v>97</v>
      </c>
      <c r="E10" s="85"/>
      <c r="F10" s="87"/>
    </row>
    <row r="11" spans="1:6" ht="23.25">
      <c r="A11" s="39" t="s">
        <v>140</v>
      </c>
      <c r="B11" s="40">
        <f>SUM(D32)</f>
        <v>661.0799999999999</v>
      </c>
      <c r="C11" s="85"/>
      <c r="D11" s="101">
        <v>94</v>
      </c>
      <c r="E11" s="85"/>
      <c r="F11" s="87"/>
    </row>
    <row r="12" spans="1:6" ht="23.25">
      <c r="A12" s="39" t="s">
        <v>150</v>
      </c>
      <c r="B12" s="85">
        <f>SUM(D34)</f>
        <v>291.6400000000001</v>
      </c>
      <c r="C12" s="85"/>
      <c r="D12" s="101">
        <v>44</v>
      </c>
      <c r="E12" s="85"/>
      <c r="F12" s="87"/>
    </row>
    <row r="13" spans="1:6" ht="23.25">
      <c r="A13" s="39" t="s">
        <v>151</v>
      </c>
      <c r="B13" s="85">
        <f>SUM(D35)</f>
        <v>871.1399999999999</v>
      </c>
      <c r="C13" s="85"/>
      <c r="D13" s="101">
        <v>98</v>
      </c>
      <c r="E13" s="85"/>
      <c r="F13" s="87"/>
    </row>
    <row r="14" spans="1:6" ht="23.25">
      <c r="A14" s="39" t="s">
        <v>156</v>
      </c>
      <c r="B14" s="85">
        <f>+SUM(D36)</f>
        <v>-201.28999999999996</v>
      </c>
      <c r="C14" s="85"/>
      <c r="D14" s="101">
        <v>30</v>
      </c>
      <c r="E14" s="85"/>
      <c r="F14" s="87"/>
    </row>
    <row r="15" spans="1:6" ht="23.25">
      <c r="A15" s="39" t="s">
        <v>161</v>
      </c>
      <c r="B15" s="85">
        <f>SUM(D37)</f>
        <v>-1083.63</v>
      </c>
      <c r="C15" s="85"/>
      <c r="D15" s="101">
        <v>64</v>
      </c>
      <c r="E15" s="85"/>
      <c r="F15" s="87"/>
    </row>
    <row r="16" spans="1:6" ht="23.25">
      <c r="A16" s="39" t="s">
        <v>133</v>
      </c>
      <c r="B16" s="85">
        <v>106</v>
      </c>
      <c r="C16" s="85"/>
      <c r="D16" s="101">
        <v>1</v>
      </c>
      <c r="E16" s="85"/>
      <c r="F16" s="87"/>
    </row>
    <row r="17" spans="1:6" ht="23.25">
      <c r="A17" s="39" t="s">
        <v>135</v>
      </c>
      <c r="B17" s="85">
        <v>15</v>
      </c>
      <c r="C17" s="85"/>
      <c r="D17" s="101">
        <v>1</v>
      </c>
      <c r="E17" s="85"/>
      <c r="F17" s="87"/>
    </row>
    <row r="18" spans="1:6" ht="23.25">
      <c r="A18" s="39" t="s">
        <v>127</v>
      </c>
      <c r="B18" s="85">
        <v>2227</v>
      </c>
      <c r="C18" s="85"/>
      <c r="D18" s="101">
        <v>440</v>
      </c>
      <c r="E18" s="85"/>
      <c r="F18" s="87"/>
    </row>
    <row r="19" spans="1:6" ht="23.25">
      <c r="A19" s="39" t="s">
        <v>131</v>
      </c>
      <c r="B19" s="85">
        <v>620</v>
      </c>
      <c r="C19" s="85"/>
      <c r="D19" s="101">
        <v>103</v>
      </c>
      <c r="E19" s="85"/>
      <c r="F19" s="87"/>
    </row>
    <row r="20" spans="1:6" ht="23.25">
      <c r="A20" s="39" t="s">
        <v>153</v>
      </c>
      <c r="B20" s="85">
        <v>72</v>
      </c>
      <c r="C20" s="85"/>
      <c r="D20" s="101">
        <v>18</v>
      </c>
      <c r="E20" s="85"/>
      <c r="F20" s="87"/>
    </row>
    <row r="21" spans="1:6" ht="23.25">
      <c r="A21" s="39" t="s">
        <v>165</v>
      </c>
      <c r="B21" s="85">
        <v>298</v>
      </c>
      <c r="C21" s="85"/>
      <c r="D21" s="101">
        <v>50</v>
      </c>
      <c r="E21" s="85"/>
      <c r="F21" s="87"/>
    </row>
    <row r="22" spans="1:6" ht="23.25">
      <c r="A22" s="39" t="s">
        <v>155</v>
      </c>
      <c r="B22" s="85">
        <v>200</v>
      </c>
      <c r="C22" s="85"/>
      <c r="D22" s="101">
        <v>41</v>
      </c>
      <c r="E22" s="85"/>
      <c r="F22" s="87"/>
    </row>
    <row r="23" spans="1:6" ht="23.25">
      <c r="A23" s="39" t="s">
        <v>195</v>
      </c>
      <c r="B23" s="85">
        <v>75</v>
      </c>
      <c r="C23" s="85"/>
      <c r="D23" s="101">
        <v>1</v>
      </c>
      <c r="E23" s="85"/>
      <c r="F23" s="87"/>
    </row>
    <row r="24" spans="1:6" ht="23.25">
      <c r="A24" s="39" t="s">
        <v>144</v>
      </c>
      <c r="B24" s="85">
        <v>6</v>
      </c>
      <c r="C24" s="85"/>
      <c r="D24" s="101">
        <v>2</v>
      </c>
      <c r="E24" s="85"/>
      <c r="F24" s="87"/>
    </row>
    <row r="25" spans="1:6" ht="24" thickBot="1">
      <c r="A25" s="39" t="s">
        <v>148</v>
      </c>
      <c r="B25" s="85">
        <f>SUM(D33)</f>
        <v>376.6799999999985</v>
      </c>
      <c r="C25" s="85"/>
      <c r="D25" s="102">
        <v>40</v>
      </c>
      <c r="E25" s="85"/>
      <c r="F25" s="87"/>
    </row>
    <row r="26" spans="1:6" ht="24" thickBot="1">
      <c r="A26" s="39" t="s">
        <v>120</v>
      </c>
      <c r="B26" s="85">
        <v>2870</v>
      </c>
      <c r="C26" s="85"/>
      <c r="D26" s="91">
        <v>82</v>
      </c>
      <c r="E26" s="85"/>
      <c r="F26" s="87"/>
    </row>
    <row r="27" spans="1:6" ht="24" thickBot="1">
      <c r="A27" s="90" t="s">
        <v>54</v>
      </c>
      <c r="B27" s="85"/>
      <c r="C27" s="91">
        <v>13446.39</v>
      </c>
      <c r="D27" s="85"/>
      <c r="E27" s="85"/>
      <c r="F27" s="87"/>
    </row>
    <row r="28" spans="1:6" ht="24" thickBot="1">
      <c r="A28" s="92" t="s">
        <v>65</v>
      </c>
      <c r="B28" s="103">
        <v>43708</v>
      </c>
      <c r="C28" s="93">
        <f>SUM(C2:C27)</f>
        <v>37089.74</v>
      </c>
      <c r="D28" s="87"/>
      <c r="E28" s="85"/>
      <c r="F28" s="87"/>
    </row>
    <row r="29" spans="1:6" ht="24" thickBot="1">
      <c r="A29" s="87"/>
      <c r="B29" s="87"/>
      <c r="C29" s="87"/>
      <c r="D29" s="87"/>
      <c r="E29" s="87"/>
      <c r="F29" s="87"/>
    </row>
    <row r="30" spans="1:4" ht="24" thickBot="1">
      <c r="A30" s="84" t="s">
        <v>94</v>
      </c>
      <c r="B30" s="94" t="s">
        <v>93</v>
      </c>
      <c r="C30" s="94" t="s">
        <v>84</v>
      </c>
      <c r="D30" s="94" t="s">
        <v>85</v>
      </c>
    </row>
    <row r="31" spans="1:5" ht="23.25">
      <c r="A31" s="39" t="s">
        <v>128</v>
      </c>
      <c r="B31" s="95">
        <v>2239.5</v>
      </c>
      <c r="C31" s="95">
        <v>2726.77</v>
      </c>
      <c r="D31" s="126">
        <f>SUM(B31-C31)</f>
        <v>-487.27</v>
      </c>
      <c r="E31" s="96"/>
    </row>
    <row r="32" spans="1:4" ht="23.25">
      <c r="A32" s="39" t="s">
        <v>138</v>
      </c>
      <c r="B32" s="95">
        <v>3765</v>
      </c>
      <c r="C32" s="95">
        <v>3103.92</v>
      </c>
      <c r="D32" s="126">
        <f aca="true" t="shared" si="0" ref="D32:D37">SUM(B32-C32)</f>
        <v>661.0799999999999</v>
      </c>
    </row>
    <row r="33" spans="1:4" ht="23.25">
      <c r="A33" s="39" t="s">
        <v>147</v>
      </c>
      <c r="B33" s="95">
        <v>12068.3</v>
      </c>
      <c r="C33" s="95">
        <v>11691.62</v>
      </c>
      <c r="D33" s="96">
        <f t="shared" si="0"/>
        <v>376.6799999999985</v>
      </c>
    </row>
    <row r="34" spans="1:4" ht="23.25">
      <c r="A34" s="39" t="s">
        <v>149</v>
      </c>
      <c r="B34" s="95">
        <v>1760</v>
      </c>
      <c r="C34" s="95">
        <v>1468.36</v>
      </c>
      <c r="D34" s="96">
        <f t="shared" si="0"/>
        <v>291.6400000000001</v>
      </c>
    </row>
    <row r="35" spans="1:4" ht="23.25">
      <c r="A35" s="39" t="s">
        <v>152</v>
      </c>
      <c r="B35" s="95">
        <v>3970</v>
      </c>
      <c r="C35" s="95">
        <v>3098.86</v>
      </c>
      <c r="D35" s="96">
        <f t="shared" si="0"/>
        <v>871.1399999999999</v>
      </c>
    </row>
    <row r="36" spans="1:4" ht="23.25">
      <c r="A36" s="39" t="s">
        <v>157</v>
      </c>
      <c r="B36" s="95">
        <v>1490</v>
      </c>
      <c r="C36" s="95">
        <v>1691.29</v>
      </c>
      <c r="D36" s="96">
        <f>SUM(B36-C36)</f>
        <v>-201.28999999999996</v>
      </c>
    </row>
    <row r="37" spans="1:4" ht="24" thickBot="1">
      <c r="A37" s="39" t="s">
        <v>160</v>
      </c>
      <c r="B37" s="95">
        <v>2080</v>
      </c>
      <c r="C37" s="95">
        <v>3163.63</v>
      </c>
      <c r="D37" s="96">
        <f t="shared" si="0"/>
        <v>-1083.63</v>
      </c>
    </row>
    <row r="38" spans="1:4" ht="24" thickBot="1">
      <c r="A38" s="39"/>
      <c r="B38" s="114">
        <f>SUM(B31:B37)</f>
        <v>27372.8</v>
      </c>
      <c r="C38" s="113">
        <f>SUM(C31:C37)</f>
        <v>26944.450000000004</v>
      </c>
      <c r="D38" s="127">
        <f>SUM(D31:D37)</f>
        <v>428.3499999999983</v>
      </c>
    </row>
    <row r="39" spans="1:4" ht="24" thickBot="1">
      <c r="A39" s="39"/>
      <c r="B39" s="114"/>
      <c r="C39" s="113"/>
      <c r="D39" s="115"/>
    </row>
    <row r="40" spans="1:4" ht="23.25">
      <c r="A40" s="39"/>
      <c r="B40" s="95"/>
      <c r="C40" s="95"/>
      <c r="D40" s="96"/>
    </row>
    <row r="41" spans="1:4" ht="23.25">
      <c r="A41" s="40" t="s">
        <v>100</v>
      </c>
      <c r="B41" s="108" t="s">
        <v>104</v>
      </c>
      <c r="C41" s="97"/>
      <c r="D41" s="108"/>
    </row>
    <row r="42" spans="1:3" ht="23.25">
      <c r="A42" s="108"/>
      <c r="B42" s="85"/>
      <c r="C42" s="97"/>
    </row>
    <row r="43" spans="1:3" ht="23.25">
      <c r="A43" s="88"/>
      <c r="B43" s="85"/>
      <c r="C43" s="97"/>
    </row>
    <row r="44" spans="1:3" ht="23.25">
      <c r="A44" s="88"/>
      <c r="B44" s="85"/>
      <c r="C44" s="97"/>
    </row>
    <row r="45" spans="1:3" ht="23.25">
      <c r="A45" s="98"/>
      <c r="B45" s="106"/>
      <c r="C45" s="9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J33" sqref="J33"/>
    </sheetView>
  </sheetViews>
  <sheetFormatPr defaultColWidth="11.421875" defaultRowHeight="12.75"/>
  <cols>
    <col min="1" max="1" width="40.28125" style="0" bestFit="1" customWidth="1"/>
    <col min="2" max="2" width="5.140625" style="0" bestFit="1" customWidth="1"/>
  </cols>
  <sheetData>
    <row r="1" spans="1:4" ht="12.75">
      <c r="A1" s="1"/>
      <c r="B1" s="3"/>
      <c r="D1" s="18"/>
    </row>
    <row r="2" spans="1:4" ht="13.5" thickBot="1">
      <c r="A2" s="1"/>
      <c r="B2" s="3"/>
      <c r="D2" s="18"/>
    </row>
    <row r="3" spans="1:2" ht="13.5" thickBot="1">
      <c r="A3" s="19" t="s">
        <v>110</v>
      </c>
      <c r="B3" s="29"/>
    </row>
    <row r="4" spans="3:5" ht="13.5" thickBot="1">
      <c r="C4" s="19" t="s">
        <v>73</v>
      </c>
      <c r="E4" s="19" t="s">
        <v>74</v>
      </c>
    </row>
    <row r="5" spans="3:9" ht="13.5" thickBot="1">
      <c r="C5" s="116" t="s">
        <v>18</v>
      </c>
      <c r="D5" s="129" t="s">
        <v>19</v>
      </c>
      <c r="E5" s="130" t="s">
        <v>108</v>
      </c>
      <c r="F5" s="112" t="s">
        <v>18</v>
      </c>
      <c r="G5" s="112" t="s">
        <v>75</v>
      </c>
      <c r="H5" s="112" t="s">
        <v>19</v>
      </c>
      <c r="I5" s="112" t="s">
        <v>75</v>
      </c>
    </row>
    <row r="6" spans="2:8" ht="12.75">
      <c r="B6" s="20" t="s">
        <v>108</v>
      </c>
      <c r="F6" s="1"/>
      <c r="G6" s="1"/>
      <c r="H6" s="1"/>
    </row>
    <row r="7" spans="2:8" ht="12.75">
      <c r="B7" s="3"/>
      <c r="C7" s="21"/>
      <c r="D7" s="21"/>
      <c r="E7" s="3"/>
      <c r="F7" s="21"/>
      <c r="G7" s="22"/>
      <c r="H7" s="21"/>
    </row>
    <row r="8" spans="3:8" ht="12.75">
      <c r="C8" s="21"/>
      <c r="D8" s="21"/>
      <c r="E8" s="3"/>
      <c r="F8" s="21"/>
      <c r="G8" s="22"/>
      <c r="H8" s="21"/>
    </row>
    <row r="9" spans="1:8" ht="12.75">
      <c r="A9" s="1" t="s">
        <v>76</v>
      </c>
      <c r="B9" s="23">
        <v>400</v>
      </c>
      <c r="C9" s="21">
        <v>14000</v>
      </c>
      <c r="D9" s="21"/>
      <c r="E9" s="23">
        <v>375</v>
      </c>
      <c r="F9" s="21">
        <v>13126</v>
      </c>
      <c r="G9" s="24">
        <v>-874</v>
      </c>
      <c r="H9" s="21"/>
    </row>
    <row r="10" spans="1:8" ht="12.75">
      <c r="A10" s="1"/>
      <c r="B10" s="3"/>
      <c r="C10" s="21"/>
      <c r="D10" s="21"/>
      <c r="E10" s="3"/>
      <c r="F10" s="21"/>
      <c r="G10" s="24"/>
      <c r="H10" s="21"/>
    </row>
    <row r="11" spans="1:9" ht="12.75">
      <c r="A11" s="1" t="s">
        <v>111</v>
      </c>
      <c r="B11" s="3"/>
      <c r="C11" s="21">
        <v>1000</v>
      </c>
      <c r="D11" s="21"/>
      <c r="E11" s="3"/>
      <c r="F11" s="21">
        <v>500</v>
      </c>
      <c r="G11" s="24">
        <v>-500</v>
      </c>
      <c r="H11" s="21"/>
      <c r="I11" s="117"/>
    </row>
    <row r="12" spans="1:9" ht="12.75">
      <c r="A12" s="1" t="s">
        <v>112</v>
      </c>
      <c r="B12" s="3"/>
      <c r="C12" s="21"/>
      <c r="D12" s="21">
        <v>3000</v>
      </c>
      <c r="E12" s="3"/>
      <c r="F12" s="21"/>
      <c r="G12" s="24"/>
      <c r="H12" s="21">
        <v>2757</v>
      </c>
      <c r="I12" s="151">
        <v>-243</v>
      </c>
    </row>
    <row r="13" spans="1:8" ht="12.75">
      <c r="A13" s="1"/>
      <c r="B13" s="3"/>
      <c r="C13" s="21"/>
      <c r="D13" s="21"/>
      <c r="E13" s="3"/>
      <c r="F13" s="21"/>
      <c r="G13" s="22"/>
      <c r="H13" s="21"/>
    </row>
    <row r="14" spans="1:9" ht="12.75">
      <c r="A14" s="1" t="s">
        <v>77</v>
      </c>
      <c r="B14" s="3"/>
      <c r="C14" s="21">
        <v>1400</v>
      </c>
      <c r="D14" s="21"/>
      <c r="E14" s="3"/>
      <c r="F14" s="21">
        <v>1510</v>
      </c>
      <c r="G14" s="151">
        <v>110</v>
      </c>
      <c r="H14" s="21"/>
      <c r="I14" s="117"/>
    </row>
    <row r="15" spans="1:9" ht="12.75">
      <c r="A15" s="1" t="s">
        <v>113</v>
      </c>
      <c r="B15" s="3"/>
      <c r="C15" s="21"/>
      <c r="D15" s="21">
        <v>4500</v>
      </c>
      <c r="E15" s="3"/>
      <c r="F15" s="21">
        <v>600</v>
      </c>
      <c r="G15" s="151">
        <v>600</v>
      </c>
      <c r="H15" s="21">
        <v>2429</v>
      </c>
      <c r="I15" s="151">
        <v>-2071</v>
      </c>
    </row>
    <row r="16" spans="1:8" ht="12.75">
      <c r="A16" s="1" t="s">
        <v>78</v>
      </c>
      <c r="B16" s="3"/>
      <c r="C16" s="21">
        <v>300</v>
      </c>
      <c r="D16" s="21"/>
      <c r="E16" s="3"/>
      <c r="F16" s="21">
        <v>330</v>
      </c>
      <c r="G16" s="151">
        <v>30</v>
      </c>
      <c r="H16" s="21"/>
    </row>
    <row r="17" spans="1:9" ht="12.75">
      <c r="A17" s="1" t="s">
        <v>79</v>
      </c>
      <c r="B17" s="3"/>
      <c r="C17" s="21">
        <v>900</v>
      </c>
      <c r="D17" s="21">
        <v>200</v>
      </c>
      <c r="E17" s="3"/>
      <c r="F17" s="21">
        <v>660</v>
      </c>
      <c r="G17" s="24">
        <v>-240</v>
      </c>
      <c r="H17" s="21">
        <v>0</v>
      </c>
      <c r="I17" s="157">
        <v>200</v>
      </c>
    </row>
    <row r="18" spans="1:9" ht="12.75">
      <c r="A18" s="1" t="s">
        <v>107</v>
      </c>
      <c r="B18" s="3"/>
      <c r="C18" s="21">
        <v>3000</v>
      </c>
      <c r="D18" s="21">
        <v>800</v>
      </c>
      <c r="E18" s="3"/>
      <c r="F18" s="21">
        <v>0</v>
      </c>
      <c r="G18" s="32"/>
      <c r="H18" s="21">
        <v>0</v>
      </c>
      <c r="I18" s="117"/>
    </row>
    <row r="19" spans="1:8" ht="12.75">
      <c r="A19" s="1" t="s">
        <v>114</v>
      </c>
      <c r="B19" s="3"/>
      <c r="C19" s="21">
        <v>500</v>
      </c>
      <c r="D19" s="21"/>
      <c r="E19" s="3"/>
      <c r="F19" s="21">
        <v>428</v>
      </c>
      <c r="G19" s="32">
        <v>72</v>
      </c>
      <c r="H19" s="21"/>
    </row>
    <row r="20" spans="1:9" ht="12.75">
      <c r="A20" s="1" t="s">
        <v>115</v>
      </c>
      <c r="B20" s="3"/>
      <c r="C20" s="21">
        <v>100</v>
      </c>
      <c r="D20" s="21"/>
      <c r="E20" s="3"/>
      <c r="F20" s="21"/>
      <c r="G20" s="32"/>
      <c r="H20" s="30">
        <v>490</v>
      </c>
      <c r="I20" s="154">
        <v>590</v>
      </c>
    </row>
    <row r="21" spans="1:9" ht="12.75">
      <c r="A21" s="1" t="s">
        <v>20</v>
      </c>
      <c r="B21" s="3"/>
      <c r="C21" s="21"/>
      <c r="D21" s="21">
        <v>4400</v>
      </c>
      <c r="E21" s="3"/>
      <c r="F21" s="21"/>
      <c r="G21" s="32"/>
      <c r="H21" s="21">
        <v>4799</v>
      </c>
      <c r="I21" s="156">
        <v>399</v>
      </c>
    </row>
    <row r="22" spans="1:9" ht="12.75">
      <c r="A22" s="1" t="s">
        <v>116</v>
      </c>
      <c r="B22" s="3"/>
      <c r="C22" s="21"/>
      <c r="D22" s="21">
        <v>1500</v>
      </c>
      <c r="E22" s="3"/>
      <c r="F22" s="21"/>
      <c r="G22" s="32"/>
      <c r="H22" s="152">
        <v>937</v>
      </c>
      <c r="I22" s="153">
        <v>-563</v>
      </c>
    </row>
    <row r="23" spans="1:9" ht="12.75">
      <c r="A23" s="1" t="s">
        <v>21</v>
      </c>
      <c r="B23" s="3"/>
      <c r="C23" s="25"/>
      <c r="D23" s="21">
        <v>1500</v>
      </c>
      <c r="E23" s="3"/>
      <c r="F23" s="21"/>
      <c r="G23" s="22"/>
      <c r="H23" s="21">
        <v>1748</v>
      </c>
      <c r="I23" s="156">
        <v>248</v>
      </c>
    </row>
    <row r="24" spans="1:9" ht="12.75">
      <c r="A24" s="1" t="s">
        <v>80</v>
      </c>
      <c r="B24" s="3"/>
      <c r="C24" s="25"/>
      <c r="D24" s="21">
        <v>2600</v>
      </c>
      <c r="E24" s="3"/>
      <c r="F24" s="21"/>
      <c r="G24" s="22"/>
      <c r="H24" s="21">
        <v>2618</v>
      </c>
      <c r="I24" s="154">
        <v>18</v>
      </c>
    </row>
    <row r="25" spans="1:8" ht="12.75">
      <c r="A25" s="1"/>
      <c r="B25" s="3"/>
      <c r="C25" s="25"/>
      <c r="D25" s="21"/>
      <c r="E25" s="3"/>
      <c r="F25" s="21"/>
      <c r="G25" s="33"/>
      <c r="H25" s="21"/>
    </row>
    <row r="26" spans="1:8" ht="12.75">
      <c r="A26" s="1"/>
      <c r="B26" s="3"/>
      <c r="C26" s="25"/>
      <c r="D26" s="21"/>
      <c r="E26" s="3"/>
      <c r="F26" s="21"/>
      <c r="G26" s="22"/>
      <c r="H26" s="21"/>
    </row>
    <row r="27" spans="1:8" ht="12.75">
      <c r="A27" s="1"/>
      <c r="B27" s="3"/>
      <c r="C27" s="25"/>
      <c r="D27" s="21"/>
      <c r="E27" s="3"/>
      <c r="F27" s="21"/>
      <c r="G27" s="22"/>
      <c r="H27" s="21"/>
    </row>
    <row r="28" spans="1:9" ht="12.75">
      <c r="A28" s="1" t="s">
        <v>81</v>
      </c>
      <c r="B28" s="3"/>
      <c r="C28" s="25"/>
      <c r="D28" s="21">
        <v>2100</v>
      </c>
      <c r="E28" s="3"/>
      <c r="F28" s="21"/>
      <c r="G28" s="22"/>
      <c r="H28" s="21">
        <v>2372</v>
      </c>
      <c r="I28" s="156">
        <v>272</v>
      </c>
    </row>
    <row r="29" spans="1:9" ht="12.75">
      <c r="A29" s="1" t="s">
        <v>82</v>
      </c>
      <c r="B29" s="3"/>
      <c r="C29" s="25"/>
      <c r="D29" s="21">
        <v>500</v>
      </c>
      <c r="E29" s="3"/>
      <c r="F29" s="21"/>
      <c r="G29" s="22"/>
      <c r="H29" s="21">
        <v>494</v>
      </c>
      <c r="I29" s="155">
        <v>-6</v>
      </c>
    </row>
    <row r="30" spans="1:9" ht="12.75">
      <c r="A30" s="1" t="s">
        <v>39</v>
      </c>
      <c r="B30" s="3"/>
      <c r="C30" s="25"/>
      <c r="D30" s="21">
        <v>100</v>
      </c>
      <c r="E30" s="3"/>
      <c r="F30" s="21">
        <v>96</v>
      </c>
      <c r="G30" s="22"/>
      <c r="H30" s="21">
        <v>378</v>
      </c>
      <c r="I30" s="156">
        <v>182</v>
      </c>
    </row>
    <row r="31" spans="1:8" ht="12.75">
      <c r="A31" s="1"/>
      <c r="B31" s="3"/>
      <c r="C31" s="25"/>
      <c r="D31" s="21"/>
      <c r="E31" s="3"/>
      <c r="F31" s="21"/>
      <c r="G31" s="33"/>
      <c r="H31" s="21"/>
    </row>
    <row r="32" spans="1:8" ht="13.5" thickBot="1">
      <c r="A32" s="1"/>
      <c r="B32" s="3"/>
      <c r="C32" s="10"/>
      <c r="D32" s="22"/>
      <c r="E32" s="3"/>
      <c r="F32" s="26"/>
      <c r="G32" s="22"/>
      <c r="H32" s="26"/>
    </row>
    <row r="33" spans="1:9" ht="13.5" thickBot="1">
      <c r="A33" s="6" t="s">
        <v>9</v>
      </c>
      <c r="B33" s="3"/>
      <c r="C33" s="21">
        <f>SUM(C6:C32)</f>
        <v>21200</v>
      </c>
      <c r="D33" s="21">
        <f>SUM(D6:D32)</f>
        <v>21200</v>
      </c>
      <c r="E33" s="3"/>
      <c r="F33" s="27">
        <f>SUM(F7:F32)</f>
        <v>17250</v>
      </c>
      <c r="G33" s="22">
        <v>-802</v>
      </c>
      <c r="H33" s="27">
        <f>SUM(H8:H32)</f>
        <v>19022</v>
      </c>
      <c r="I33" s="119">
        <f>SUM(I7:I32)</f>
        <v>-974</v>
      </c>
    </row>
    <row r="34" spans="7:8" ht="13.5" thickBot="1">
      <c r="G34" s="169"/>
      <c r="H34" s="31">
        <v>-1776</v>
      </c>
    </row>
    <row r="35" spans="1:9" ht="13.5" thickBot="1">
      <c r="A35" s="23" t="s">
        <v>44</v>
      </c>
      <c r="B35" s="1"/>
      <c r="C35" s="1"/>
      <c r="D35" s="118"/>
      <c r="G35" s="161" t="s">
        <v>83</v>
      </c>
      <c r="H35" s="29"/>
      <c r="I35" s="128">
        <v>43708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40.28125" style="0" bestFit="1" customWidth="1"/>
    <col min="2" max="2" width="4.00390625" style="0" bestFit="1" customWidth="1"/>
  </cols>
  <sheetData>
    <row r="1" spans="1:4" ht="13.5" thickBot="1">
      <c r="A1" s="1"/>
      <c r="B1" s="3"/>
      <c r="D1" s="18"/>
    </row>
    <row r="2" spans="1:2" ht="13.5" thickBot="1">
      <c r="A2" s="19" t="s">
        <v>197</v>
      </c>
      <c r="B2" s="29"/>
    </row>
    <row r="3" spans="3:5" ht="13.5" thickBot="1">
      <c r="C3" s="19" t="s">
        <v>73</v>
      </c>
      <c r="E3" s="19" t="s">
        <v>74</v>
      </c>
    </row>
    <row r="4" spans="3:9" ht="13.5" thickBot="1">
      <c r="C4" s="116" t="s">
        <v>18</v>
      </c>
      <c r="D4" s="129" t="s">
        <v>19</v>
      </c>
      <c r="E4" s="130" t="s">
        <v>108</v>
      </c>
      <c r="F4" s="112" t="s">
        <v>18</v>
      </c>
      <c r="G4" s="112" t="s">
        <v>75</v>
      </c>
      <c r="H4" s="112" t="s">
        <v>19</v>
      </c>
      <c r="I4" s="112" t="s">
        <v>75</v>
      </c>
    </row>
    <row r="5" spans="2:8" ht="12.75">
      <c r="B5" s="20" t="s">
        <v>108</v>
      </c>
      <c r="F5" s="1"/>
      <c r="G5" s="1"/>
      <c r="H5" s="1"/>
    </row>
    <row r="6" spans="2:8" ht="12.75">
      <c r="B6" s="3"/>
      <c r="C6" s="21"/>
      <c r="D6" s="21"/>
      <c r="E6" s="3"/>
      <c r="F6" s="21"/>
      <c r="G6" s="22"/>
      <c r="H6" s="21"/>
    </row>
    <row r="7" spans="3:8" ht="12.75">
      <c r="C7" s="21"/>
      <c r="D7" s="21"/>
      <c r="E7" s="3"/>
      <c r="F7" s="21"/>
      <c r="G7" s="22"/>
      <c r="H7" s="21"/>
    </row>
    <row r="8" spans="1:8" ht="12.75">
      <c r="A8" s="1" t="s">
        <v>76</v>
      </c>
      <c r="B8" s="23">
        <v>400</v>
      </c>
      <c r="C8" s="21">
        <v>14000</v>
      </c>
      <c r="D8" s="21"/>
      <c r="E8" s="23"/>
      <c r="F8" s="21"/>
      <c r="G8" s="24"/>
      <c r="H8" s="21"/>
    </row>
    <row r="9" spans="1:8" ht="12.75">
      <c r="A9" s="1"/>
      <c r="B9" s="3"/>
      <c r="C9" s="21"/>
      <c r="D9" s="21"/>
      <c r="E9" s="3"/>
      <c r="F9" s="21"/>
      <c r="G9" s="24"/>
      <c r="H9" s="21"/>
    </row>
    <row r="10" spans="1:9" ht="12.75">
      <c r="A10" s="1" t="s">
        <v>111</v>
      </c>
      <c r="B10" s="3"/>
      <c r="C10" s="21">
        <v>1000</v>
      </c>
      <c r="D10" s="21"/>
      <c r="E10" s="3"/>
      <c r="F10" s="21"/>
      <c r="G10" s="24"/>
      <c r="H10" s="21"/>
      <c r="I10" s="169"/>
    </row>
    <row r="11" spans="1:9" ht="12.75">
      <c r="A11" s="1" t="s">
        <v>112</v>
      </c>
      <c r="B11" s="3"/>
      <c r="C11" s="21"/>
      <c r="D11" s="21">
        <v>3000</v>
      </c>
      <c r="E11" s="3"/>
      <c r="F11" s="21"/>
      <c r="G11" s="24"/>
      <c r="H11" s="21"/>
      <c r="I11" s="170"/>
    </row>
    <row r="12" spans="1:9" ht="12.75">
      <c r="A12" s="1"/>
      <c r="B12" s="3"/>
      <c r="C12" s="21"/>
      <c r="D12" s="21"/>
      <c r="E12" s="3"/>
      <c r="F12" s="21"/>
      <c r="G12" s="22"/>
      <c r="H12" s="21"/>
      <c r="I12" s="171"/>
    </row>
    <row r="13" spans="1:9" ht="12.75">
      <c r="A13" s="1" t="s">
        <v>77</v>
      </c>
      <c r="B13" s="3"/>
      <c r="C13" s="21">
        <v>1500</v>
      </c>
      <c r="D13" s="21"/>
      <c r="E13" s="3"/>
      <c r="F13" s="21"/>
      <c r="G13" s="151"/>
      <c r="H13" s="21"/>
      <c r="I13" s="169"/>
    </row>
    <row r="14" spans="1:9" ht="12.75">
      <c r="A14" s="1" t="s">
        <v>113</v>
      </c>
      <c r="B14" s="3"/>
      <c r="C14" s="21"/>
      <c r="D14" s="21">
        <v>3400</v>
      </c>
      <c r="E14" s="3"/>
      <c r="F14" s="21"/>
      <c r="G14" s="151"/>
      <c r="H14" s="21"/>
      <c r="I14" s="170"/>
    </row>
    <row r="15" spans="1:9" ht="12.75">
      <c r="A15" s="1" t="s">
        <v>78</v>
      </c>
      <c r="B15" s="3"/>
      <c r="C15" s="21">
        <v>300</v>
      </c>
      <c r="D15" s="21"/>
      <c r="E15" s="3"/>
      <c r="F15" s="21"/>
      <c r="G15" s="151"/>
      <c r="H15" s="21"/>
      <c r="I15" s="171"/>
    </row>
    <row r="16" spans="1:9" ht="12.75">
      <c r="A16" s="1" t="s">
        <v>79</v>
      </c>
      <c r="B16" s="3"/>
      <c r="C16" s="21">
        <v>650</v>
      </c>
      <c r="D16" s="21">
        <v>100</v>
      </c>
      <c r="E16" s="3"/>
      <c r="F16" s="21"/>
      <c r="G16" s="24"/>
      <c r="H16" s="21"/>
      <c r="I16" s="172"/>
    </row>
    <row r="17" spans="1:9" ht="12.75">
      <c r="A17" s="1" t="s">
        <v>107</v>
      </c>
      <c r="B17" s="3"/>
      <c r="C17" s="21">
        <v>0</v>
      </c>
      <c r="D17" s="21">
        <v>0</v>
      </c>
      <c r="E17" s="3"/>
      <c r="F17" s="21"/>
      <c r="G17" s="32"/>
      <c r="H17" s="21"/>
      <c r="I17" s="169"/>
    </row>
    <row r="18" spans="1:8" ht="12.75">
      <c r="A18" s="1" t="s">
        <v>114</v>
      </c>
      <c r="B18" s="3"/>
      <c r="C18" s="21">
        <v>500</v>
      </c>
      <c r="D18" s="21"/>
      <c r="E18" s="3"/>
      <c r="F18" s="21"/>
      <c r="G18" s="32"/>
      <c r="H18" s="21"/>
    </row>
    <row r="19" spans="1:9" ht="12.75">
      <c r="A19" s="1" t="s">
        <v>115</v>
      </c>
      <c r="B19" s="3"/>
      <c r="C19" s="21">
        <v>150</v>
      </c>
      <c r="D19" s="21"/>
      <c r="E19" s="3"/>
      <c r="F19" s="21"/>
      <c r="G19" s="32"/>
      <c r="H19" s="30"/>
      <c r="I19" s="154"/>
    </row>
    <row r="20" spans="1:9" ht="12.75">
      <c r="A20" s="1" t="s">
        <v>20</v>
      </c>
      <c r="B20" s="3"/>
      <c r="C20" s="21"/>
      <c r="D20" s="21">
        <v>4500</v>
      </c>
      <c r="E20" s="3"/>
      <c r="F20" s="21"/>
      <c r="G20" s="32"/>
      <c r="H20" s="21"/>
      <c r="I20" s="156"/>
    </row>
    <row r="21" spans="1:9" ht="12.75">
      <c r="A21" s="1" t="s">
        <v>116</v>
      </c>
      <c r="B21" s="3"/>
      <c r="C21" s="21"/>
      <c r="D21" s="21">
        <v>1100</v>
      </c>
      <c r="E21" s="3"/>
      <c r="F21" s="21"/>
      <c r="G21" s="32"/>
      <c r="H21" s="152"/>
      <c r="I21" s="153"/>
    </row>
    <row r="22" spans="1:9" ht="12.75">
      <c r="A22" s="1" t="s">
        <v>21</v>
      </c>
      <c r="B22" s="3"/>
      <c r="C22" s="25"/>
      <c r="D22" s="21">
        <v>1150</v>
      </c>
      <c r="E22" s="3"/>
      <c r="F22" s="21"/>
      <c r="G22" s="22"/>
      <c r="H22" s="21"/>
      <c r="I22" s="156"/>
    </row>
    <row r="23" spans="1:9" ht="12.75">
      <c r="A23" s="1" t="s">
        <v>80</v>
      </c>
      <c r="B23" s="3"/>
      <c r="C23" s="25"/>
      <c r="D23" s="21">
        <v>2250</v>
      </c>
      <c r="E23" s="3"/>
      <c r="F23" s="21"/>
      <c r="G23" s="22"/>
      <c r="H23" s="21"/>
      <c r="I23" s="154"/>
    </row>
    <row r="24" spans="1:8" ht="12.75">
      <c r="A24" s="1"/>
      <c r="B24" s="3"/>
      <c r="C24" s="25"/>
      <c r="D24" s="21"/>
      <c r="E24" s="3"/>
      <c r="F24" s="21"/>
      <c r="G24" s="33"/>
      <c r="H24" s="21"/>
    </row>
    <row r="25" spans="1:8" ht="12.75">
      <c r="A25" s="1"/>
      <c r="B25" s="3"/>
      <c r="C25" s="25"/>
      <c r="D25" s="21"/>
      <c r="E25" s="3"/>
      <c r="F25" s="21"/>
      <c r="G25" s="22"/>
      <c r="H25" s="21"/>
    </row>
    <row r="26" spans="1:8" ht="12.75">
      <c r="A26" s="1"/>
      <c r="B26" s="3"/>
      <c r="C26" s="25"/>
      <c r="D26" s="21"/>
      <c r="E26" s="3"/>
      <c r="F26" s="21"/>
      <c r="G26" s="22"/>
      <c r="H26" s="21"/>
    </row>
    <row r="27" spans="1:9" ht="12.75">
      <c r="A27" s="1" t="s">
        <v>81</v>
      </c>
      <c r="B27" s="3"/>
      <c r="C27" s="25"/>
      <c r="D27" s="21">
        <v>2000</v>
      </c>
      <c r="E27" s="3"/>
      <c r="F27" s="21"/>
      <c r="G27" s="22"/>
      <c r="H27" s="21"/>
      <c r="I27" s="156"/>
    </row>
    <row r="28" spans="1:9" ht="12.75">
      <c r="A28" s="1" t="s">
        <v>82</v>
      </c>
      <c r="B28" s="3"/>
      <c r="C28" s="25"/>
      <c r="D28" s="21">
        <v>500</v>
      </c>
      <c r="E28" s="3"/>
      <c r="F28" s="21"/>
      <c r="G28" s="22"/>
      <c r="H28" s="21"/>
      <c r="I28" s="155"/>
    </row>
    <row r="29" spans="1:9" ht="12.75">
      <c r="A29" s="1" t="s">
        <v>39</v>
      </c>
      <c r="B29" s="3"/>
      <c r="C29" s="25"/>
      <c r="D29" s="21">
        <v>100</v>
      </c>
      <c r="E29" s="3"/>
      <c r="F29" s="21"/>
      <c r="G29" s="22"/>
      <c r="H29" s="21"/>
      <c r="I29" s="156"/>
    </row>
    <row r="30" spans="1:8" ht="12.75">
      <c r="A30" s="1"/>
      <c r="B30" s="3"/>
      <c r="C30" s="25"/>
      <c r="D30" s="21"/>
      <c r="E30" s="3"/>
      <c r="F30" s="21"/>
      <c r="G30" s="33"/>
      <c r="H30" s="21"/>
    </row>
    <row r="31" spans="1:8" ht="13.5" thickBot="1">
      <c r="A31" s="1"/>
      <c r="B31" s="3"/>
      <c r="C31" s="10"/>
      <c r="D31" s="22"/>
      <c r="E31" s="3"/>
      <c r="F31" s="26"/>
      <c r="G31" s="22"/>
      <c r="H31" s="26"/>
    </row>
    <row r="32" spans="1:9" ht="13.5" thickBot="1">
      <c r="A32" s="6" t="s">
        <v>9</v>
      </c>
      <c r="B32" s="3"/>
      <c r="C32" s="21">
        <f>SUM(C5:C31)</f>
        <v>18100</v>
      </c>
      <c r="D32" s="21">
        <f>SUM(D5:D31)</f>
        <v>18100</v>
      </c>
      <c r="E32" s="3"/>
      <c r="F32" s="27">
        <f>SUM(F6:F31)</f>
        <v>0</v>
      </c>
      <c r="G32" s="22"/>
      <c r="H32" s="27">
        <f>SUM(H7:H31)</f>
        <v>0</v>
      </c>
      <c r="I32" s="119">
        <f>SUM(I6:I31)</f>
        <v>0</v>
      </c>
    </row>
    <row r="33" spans="1:8" ht="12.75">
      <c r="A33" s="1"/>
      <c r="B33" s="3"/>
      <c r="C33" s="10"/>
      <c r="D33" s="22"/>
      <c r="F33" s="22"/>
      <c r="G33" s="22"/>
      <c r="H33" s="22"/>
    </row>
    <row r="34" spans="6:8" ht="12.75">
      <c r="F34" s="13"/>
      <c r="H34" s="28"/>
    </row>
    <row r="35" spans="7:8" ht="12.75">
      <c r="G35" s="169"/>
      <c r="H35" s="31"/>
    </row>
    <row r="36" spans="1:9" ht="12.75">
      <c r="A36" s="23" t="s">
        <v>44</v>
      </c>
      <c r="B36" s="1"/>
      <c r="C36" s="1"/>
      <c r="D36" s="118"/>
      <c r="G36" s="1" t="s">
        <v>83</v>
      </c>
      <c r="H36" s="1"/>
      <c r="I36" s="118">
        <v>43708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4">
      <selection activeCell="A2" sqref="A2"/>
    </sheetView>
  </sheetViews>
  <sheetFormatPr defaultColWidth="11.421875" defaultRowHeight="12.75"/>
  <cols>
    <col min="1" max="1" width="43.140625" style="0" bestFit="1" customWidth="1"/>
    <col min="2" max="2" width="2.7109375" style="0" customWidth="1"/>
    <col min="4" max="4" width="2.7109375" style="0" customWidth="1"/>
    <col min="6" max="6" width="2.7109375" style="0" customWidth="1"/>
  </cols>
  <sheetData>
    <row r="1" ht="12.75">
      <c r="A1" s="23" t="s">
        <v>244</v>
      </c>
    </row>
    <row r="2" ht="13.5" thickBot="1">
      <c r="A2" s="173" t="s">
        <v>19</v>
      </c>
    </row>
    <row r="3" ht="13.5" thickBot="1">
      <c r="A3" s="19" t="s">
        <v>198</v>
      </c>
    </row>
    <row r="4" spans="3:7" ht="13.5" thickBot="1">
      <c r="C4" s="112" t="s">
        <v>199</v>
      </c>
      <c r="D4" s="112"/>
      <c r="E4" s="112" t="s">
        <v>200</v>
      </c>
      <c r="G4" s="112" t="s">
        <v>243</v>
      </c>
    </row>
    <row r="5" spans="1:5" ht="12.75">
      <c r="A5" s="9" t="s">
        <v>201</v>
      </c>
      <c r="C5" s="10">
        <v>26752.95</v>
      </c>
      <c r="D5" s="10"/>
      <c r="E5" s="10">
        <v>26944.45</v>
      </c>
    </row>
    <row r="6" spans="1:5" ht="13.5" thickBot="1">
      <c r="A6" t="s">
        <v>202</v>
      </c>
      <c r="C6" s="10">
        <v>3583.25</v>
      </c>
      <c r="D6" s="10"/>
      <c r="E6" s="10">
        <v>3907.65</v>
      </c>
    </row>
    <row r="7" spans="1:7" ht="13.5" thickBot="1">
      <c r="A7" s="3" t="s">
        <v>203</v>
      </c>
      <c r="C7" s="158">
        <f>SUM(C5:C6)</f>
        <v>30336.2</v>
      </c>
      <c r="D7" s="158"/>
      <c r="E7" s="158">
        <f>SUM(E5:E6)</f>
        <v>30852.100000000002</v>
      </c>
      <c r="G7" s="168"/>
    </row>
    <row r="8" spans="3:5" ht="13.5" thickBot="1">
      <c r="C8" s="10"/>
      <c r="D8" s="10"/>
      <c r="E8" s="10"/>
    </row>
    <row r="9" spans="1:5" ht="13.5" thickBot="1">
      <c r="A9" s="19" t="s">
        <v>20</v>
      </c>
      <c r="C9" s="10"/>
      <c r="D9" s="10"/>
      <c r="E9" s="10"/>
    </row>
    <row r="10" spans="1:5" ht="12.75">
      <c r="A10" t="s">
        <v>235</v>
      </c>
      <c r="C10" s="10">
        <v>596.92</v>
      </c>
      <c r="D10" s="10"/>
      <c r="E10" s="166">
        <v>967.42</v>
      </c>
    </row>
    <row r="11" spans="1:5" ht="12.75">
      <c r="A11" t="s">
        <v>204</v>
      </c>
      <c r="C11" s="10">
        <v>734.7</v>
      </c>
      <c r="D11" s="10"/>
      <c r="E11" s="166">
        <v>606.44</v>
      </c>
    </row>
    <row r="12" spans="1:5" ht="12.75">
      <c r="A12" t="s">
        <v>205</v>
      </c>
      <c r="C12" s="10">
        <v>921.63</v>
      </c>
      <c r="D12" s="10"/>
      <c r="E12" s="166">
        <v>991.5</v>
      </c>
    </row>
    <row r="13" spans="1:5" ht="12.75">
      <c r="A13" t="s">
        <v>239</v>
      </c>
      <c r="C13" s="10">
        <v>875.12</v>
      </c>
      <c r="D13" s="10"/>
      <c r="E13" s="166">
        <v>841.26</v>
      </c>
    </row>
    <row r="14" spans="1:5" ht="12.75">
      <c r="A14" t="s">
        <v>206</v>
      </c>
      <c r="C14" s="10">
        <v>608.17</v>
      </c>
      <c r="D14" s="10"/>
      <c r="E14" s="166">
        <v>287.9</v>
      </c>
    </row>
    <row r="15" spans="1:5" ht="12.75">
      <c r="A15" t="s">
        <v>207</v>
      </c>
      <c r="C15" s="10">
        <v>0</v>
      </c>
      <c r="D15" s="10"/>
      <c r="E15" s="166">
        <v>0</v>
      </c>
    </row>
    <row r="16" spans="1:5" ht="12.75">
      <c r="A16" t="s">
        <v>236</v>
      </c>
      <c r="C16" s="10">
        <v>133.1</v>
      </c>
      <c r="D16" s="10"/>
      <c r="E16" s="166">
        <v>309.5</v>
      </c>
    </row>
    <row r="17" spans="1:5" ht="12.75">
      <c r="A17" t="s">
        <v>208</v>
      </c>
      <c r="C17" s="10">
        <v>728.95</v>
      </c>
      <c r="D17" s="10"/>
      <c r="E17" s="166">
        <v>0</v>
      </c>
    </row>
    <row r="18" spans="1:5" ht="12.75">
      <c r="A18" t="s">
        <v>237</v>
      </c>
      <c r="C18" s="10"/>
      <c r="D18" s="10"/>
      <c r="E18" s="166">
        <v>334.6</v>
      </c>
    </row>
    <row r="19" spans="1:5" ht="12.75">
      <c r="A19" t="s">
        <v>238</v>
      </c>
      <c r="C19" s="10"/>
      <c r="D19" s="10"/>
      <c r="E19" s="166">
        <v>462.29</v>
      </c>
    </row>
    <row r="20" spans="1:5" ht="12.75">
      <c r="A20" t="s">
        <v>26</v>
      </c>
      <c r="C20" s="10">
        <v>8</v>
      </c>
      <c r="D20" s="10"/>
      <c r="E20" s="166">
        <v>-1.5</v>
      </c>
    </row>
    <row r="21" spans="1:5" ht="13.5" thickBot="1">
      <c r="A21" t="s">
        <v>209</v>
      </c>
      <c r="C21" s="10">
        <v>0</v>
      </c>
      <c r="D21" s="10"/>
      <c r="E21" s="166">
        <v>0</v>
      </c>
    </row>
    <row r="22" spans="1:7" ht="13.5" thickBot="1">
      <c r="A22" s="3" t="s">
        <v>203</v>
      </c>
      <c r="C22" s="158">
        <f>SUM(C10:C21)</f>
        <v>4606.59</v>
      </c>
      <c r="D22" s="158"/>
      <c r="E22" s="158">
        <f>SUM(E10:E21)</f>
        <v>4799.41</v>
      </c>
      <c r="G22" s="168"/>
    </row>
    <row r="23" spans="3:5" ht="13.5" thickBot="1">
      <c r="C23" s="10"/>
      <c r="D23" s="10"/>
      <c r="E23" s="10"/>
    </row>
    <row r="24" spans="1:5" ht="13.5" thickBot="1">
      <c r="A24" s="19" t="s">
        <v>21</v>
      </c>
      <c r="C24" s="10"/>
      <c r="D24" s="10"/>
      <c r="E24" s="10"/>
    </row>
    <row r="25" spans="1:5" ht="12.75">
      <c r="A25" t="s">
        <v>28</v>
      </c>
      <c r="C25" s="10">
        <v>1190.3</v>
      </c>
      <c r="D25" s="10"/>
      <c r="E25" s="166">
        <v>2757.36</v>
      </c>
    </row>
    <row r="26" spans="1:5" ht="12.75">
      <c r="A26" t="s">
        <v>210</v>
      </c>
      <c r="C26" s="10">
        <v>123</v>
      </c>
      <c r="D26" s="10"/>
      <c r="E26" s="166">
        <v>0</v>
      </c>
    </row>
    <row r="27" spans="1:5" ht="12.75">
      <c r="A27" t="s">
        <v>211</v>
      </c>
      <c r="C27" s="10">
        <v>7448.88</v>
      </c>
      <c r="D27" s="10"/>
      <c r="E27" s="166">
        <v>2429.02</v>
      </c>
    </row>
    <row r="28" spans="1:5" ht="12.75">
      <c r="A28" t="s">
        <v>212</v>
      </c>
      <c r="C28" s="10">
        <v>1238.04</v>
      </c>
      <c r="D28" s="10"/>
      <c r="E28" s="166">
        <v>1599.65</v>
      </c>
    </row>
    <row r="29" spans="1:5" ht="12.75">
      <c r="A29" t="s">
        <v>213</v>
      </c>
      <c r="C29" s="10">
        <v>200</v>
      </c>
      <c r="D29" s="10"/>
      <c r="E29" s="166">
        <v>150</v>
      </c>
    </row>
    <row r="30" spans="1:5" ht="12.75">
      <c r="A30" s="7" t="s">
        <v>240</v>
      </c>
      <c r="C30" s="10"/>
      <c r="D30" s="10"/>
      <c r="E30" s="166">
        <v>483.66</v>
      </c>
    </row>
    <row r="31" spans="1:5" ht="12.75">
      <c r="A31" t="s">
        <v>214</v>
      </c>
      <c r="C31" s="10">
        <v>2835.32</v>
      </c>
      <c r="D31" s="10"/>
      <c r="E31" s="166">
        <v>2371.6</v>
      </c>
    </row>
    <row r="32" spans="1:5" ht="13.5" thickBot="1">
      <c r="A32" t="s">
        <v>215</v>
      </c>
      <c r="C32" s="10">
        <v>4357.37</v>
      </c>
      <c r="D32" s="10"/>
      <c r="E32" s="166">
        <v>3807.59</v>
      </c>
    </row>
    <row r="33" spans="1:7" ht="13.5" thickBot="1">
      <c r="A33" s="3" t="s">
        <v>203</v>
      </c>
      <c r="C33" s="158">
        <f>SUM(C25:C32)</f>
        <v>17392.91</v>
      </c>
      <c r="D33" s="158"/>
      <c r="E33" s="158">
        <f>SUM(E25:E32)</f>
        <v>13598.880000000001</v>
      </c>
      <c r="G33" s="168"/>
    </row>
    <row r="34" spans="3:5" ht="13.5" thickBot="1">
      <c r="C34" s="10"/>
      <c r="D34" s="10"/>
      <c r="E34" s="10"/>
    </row>
    <row r="35" spans="1:5" ht="13.5" thickBot="1">
      <c r="A35" s="19" t="s">
        <v>53</v>
      </c>
      <c r="C35" s="10"/>
      <c r="D35" s="10"/>
      <c r="E35" s="10"/>
    </row>
    <row r="36" spans="1:5" ht="12.75">
      <c r="A36" t="s">
        <v>216</v>
      </c>
      <c r="C36" s="10">
        <v>531.4</v>
      </c>
      <c r="D36" s="10"/>
      <c r="E36" s="10">
        <v>300</v>
      </c>
    </row>
    <row r="37" spans="1:5" ht="13.5" thickBot="1">
      <c r="A37" t="s">
        <v>217</v>
      </c>
      <c r="C37" s="159">
        <v>2061.9</v>
      </c>
      <c r="D37" s="159"/>
      <c r="E37" s="159">
        <v>2318.15</v>
      </c>
    </row>
    <row r="38" spans="1:7" ht="13.5" thickBot="1">
      <c r="A38" s="3" t="s">
        <v>203</v>
      </c>
      <c r="C38" s="160">
        <f>SUM(C36:C37)</f>
        <v>2593.3</v>
      </c>
      <c r="D38" s="160"/>
      <c r="E38" s="160">
        <f>SUM(E36:E37)</f>
        <v>2618.15</v>
      </c>
      <c r="G38" s="168"/>
    </row>
    <row r="39" spans="3:5" ht="13.5" thickBot="1">
      <c r="C39" s="10"/>
      <c r="D39" s="10"/>
      <c r="E39" s="10"/>
    </row>
    <row r="40" spans="1:5" ht="13.5" thickBot="1">
      <c r="A40" s="161" t="s">
        <v>39</v>
      </c>
      <c r="C40" s="10"/>
      <c r="D40" s="10"/>
      <c r="E40" s="10"/>
    </row>
    <row r="41" spans="1:5" ht="12.75">
      <c r="A41" s="1" t="s">
        <v>218</v>
      </c>
      <c r="C41" s="159">
        <v>798</v>
      </c>
      <c r="D41" s="159"/>
      <c r="E41" s="159">
        <v>0</v>
      </c>
    </row>
    <row r="42" spans="1:5" ht="12.75">
      <c r="A42" t="s">
        <v>219</v>
      </c>
      <c r="C42" s="10">
        <v>290.09</v>
      </c>
      <c r="D42" s="10"/>
      <c r="E42" s="10">
        <v>280.29</v>
      </c>
    </row>
    <row r="43" spans="1:5" ht="12.75">
      <c r="A43" t="s">
        <v>220</v>
      </c>
      <c r="C43" s="10">
        <v>270.05</v>
      </c>
      <c r="D43" s="10"/>
      <c r="E43" s="10">
        <v>0</v>
      </c>
    </row>
    <row r="44" spans="1:5" ht="12.75">
      <c r="A44" t="s">
        <v>208</v>
      </c>
      <c r="C44" s="10">
        <v>0</v>
      </c>
      <c r="D44" s="10"/>
      <c r="E44" s="10">
        <v>0</v>
      </c>
    </row>
    <row r="45" spans="1:5" ht="13.5" thickBot="1">
      <c r="A45" t="s">
        <v>38</v>
      </c>
      <c r="C45" s="10">
        <v>136.12</v>
      </c>
      <c r="D45" s="10"/>
      <c r="E45" s="10">
        <v>214.06</v>
      </c>
    </row>
    <row r="46" spans="3:7" ht="13.5" thickBot="1">
      <c r="C46" s="158">
        <f>SUM(C41:C45)</f>
        <v>1494.2599999999998</v>
      </c>
      <c r="D46" s="158"/>
      <c r="E46" s="158">
        <f>SUM(E41:E45)</f>
        <v>494.35</v>
      </c>
      <c r="G46" s="168"/>
    </row>
    <row r="47" spans="3:5" ht="12.75">
      <c r="C47" s="10"/>
      <c r="D47" s="10"/>
      <c r="E47" s="10"/>
    </row>
    <row r="48" spans="3:5" ht="13.5" thickBot="1">
      <c r="C48" s="10"/>
      <c r="D48" s="10"/>
      <c r="E48" s="10"/>
    </row>
    <row r="49" spans="3:7" ht="13.5" thickBot="1">
      <c r="C49" s="158">
        <f>SUM(C47+C46+C38+C33+C22+C7)</f>
        <v>56423.26</v>
      </c>
      <c r="D49" s="158"/>
      <c r="E49" s="158">
        <f>SUM(E7+E22+E33+E38+E46)</f>
        <v>52362.89</v>
      </c>
      <c r="G49" s="168"/>
    </row>
    <row r="50" ht="13.5" thickBot="1"/>
    <row r="51" spans="2:3" ht="13.5" thickBot="1">
      <c r="B51" s="162"/>
      <c r="C51" s="1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7.28125" style="0" bestFit="1" customWidth="1"/>
    <col min="2" max="2" width="2.7109375" style="0" customWidth="1"/>
    <col min="4" max="4" width="2.7109375" style="0" customWidth="1"/>
    <col min="6" max="6" width="2.7109375" style="0" customWidth="1"/>
  </cols>
  <sheetData>
    <row r="1" ht="13.5" thickBot="1">
      <c r="A1" s="19" t="s">
        <v>245</v>
      </c>
    </row>
    <row r="2" ht="13.5" thickBot="1">
      <c r="A2" s="175" t="s">
        <v>18</v>
      </c>
    </row>
    <row r="3" ht="13.5" thickBot="1">
      <c r="A3" s="19" t="s">
        <v>221</v>
      </c>
    </row>
    <row r="4" ht="13.5" thickBot="1">
      <c r="A4" s="176">
        <v>43708</v>
      </c>
    </row>
    <row r="5" spans="3:5" ht="13.5" thickBot="1">
      <c r="C5" s="112" t="s">
        <v>199</v>
      </c>
      <c r="E5" s="112" t="s">
        <v>200</v>
      </c>
    </row>
    <row r="6" spans="3:5" ht="12.75">
      <c r="C6" s="23"/>
      <c r="E6" s="23"/>
    </row>
    <row r="7" spans="1:5" ht="12.75">
      <c r="A7" s="7" t="s">
        <v>222</v>
      </c>
      <c r="C7" s="10">
        <v>12950.35</v>
      </c>
      <c r="E7" s="10">
        <v>13126</v>
      </c>
    </row>
    <row r="8" spans="3:5" ht="13.5" thickBot="1">
      <c r="C8" s="10"/>
      <c r="E8" s="10"/>
    </row>
    <row r="9" spans="1:5" ht="13.5" thickBot="1">
      <c r="A9" s="3" t="s">
        <v>203</v>
      </c>
      <c r="C9" s="158">
        <f>SUM(C6:C8)</f>
        <v>12950.35</v>
      </c>
      <c r="E9" s="158">
        <f>SUM(E6:E8)</f>
        <v>13126</v>
      </c>
    </row>
    <row r="10" spans="1:5" ht="12.75">
      <c r="A10" s="1" t="s">
        <v>223</v>
      </c>
      <c r="C10" s="10">
        <v>370</v>
      </c>
      <c r="E10" s="10">
        <v>375</v>
      </c>
    </row>
    <row r="11" spans="3:5" ht="13.5" thickBot="1">
      <c r="C11" s="10"/>
      <c r="E11" s="10"/>
    </row>
    <row r="12" spans="1:5" ht="13.5" thickBot="1">
      <c r="A12" s="19" t="s">
        <v>224</v>
      </c>
      <c r="C12" s="10"/>
      <c r="E12" s="10"/>
    </row>
    <row r="13" spans="3:7" ht="13.5" thickBot="1">
      <c r="C13" s="112" t="s">
        <v>199</v>
      </c>
      <c r="E13" s="112" t="s">
        <v>200</v>
      </c>
      <c r="G13" s="174"/>
    </row>
    <row r="14" spans="1:7" ht="12.75">
      <c r="A14" s="7" t="s">
        <v>225</v>
      </c>
      <c r="C14" s="10">
        <v>2530</v>
      </c>
      <c r="E14" s="10">
        <v>2500</v>
      </c>
      <c r="G14" s="171"/>
    </row>
    <row r="15" spans="1:7" ht="12.75">
      <c r="A15" s="7" t="s">
        <v>226</v>
      </c>
      <c r="C15" s="10">
        <v>26507.5</v>
      </c>
      <c r="E15" s="10">
        <v>27372.8</v>
      </c>
      <c r="G15" s="171"/>
    </row>
    <row r="16" spans="1:7" ht="12.75">
      <c r="A16" s="7" t="s">
        <v>227</v>
      </c>
      <c r="C16" s="10">
        <v>3068.5</v>
      </c>
      <c r="E16" s="10">
        <v>3417</v>
      </c>
      <c r="G16" s="171"/>
    </row>
    <row r="17" spans="1:7" ht="12.75">
      <c r="A17" s="7" t="s">
        <v>241</v>
      </c>
      <c r="C17" s="10">
        <v>0</v>
      </c>
      <c r="E17" s="10">
        <v>0</v>
      </c>
      <c r="G17" s="171"/>
    </row>
    <row r="18" spans="1:7" ht="12.75">
      <c r="A18" s="167" t="s">
        <v>242</v>
      </c>
      <c r="C18" s="10"/>
      <c r="E18" s="10">
        <v>600</v>
      </c>
      <c r="G18" s="171"/>
    </row>
    <row r="19" spans="1:7" ht="12.75">
      <c r="A19" s="7" t="s">
        <v>228</v>
      </c>
      <c r="C19" s="10">
        <v>3026</v>
      </c>
      <c r="E19" s="10">
        <v>75</v>
      </c>
      <c r="G19" s="171"/>
    </row>
    <row r="20" spans="1:7" ht="12.75">
      <c r="A20" s="7" t="s">
        <v>229</v>
      </c>
      <c r="C20" s="10">
        <v>900</v>
      </c>
      <c r="E20" s="10">
        <v>500</v>
      </c>
      <c r="G20" s="171"/>
    </row>
    <row r="21" spans="1:7" ht="12.75">
      <c r="A21" s="7" t="s">
        <v>230</v>
      </c>
      <c r="C21" s="10">
        <v>2699</v>
      </c>
      <c r="E21" s="10">
        <v>0</v>
      </c>
      <c r="G21" s="171"/>
    </row>
    <row r="22" spans="1:7" ht="12.75">
      <c r="A22" s="7" t="s">
        <v>231</v>
      </c>
      <c r="C22" s="10">
        <v>3150</v>
      </c>
      <c r="E22" s="10">
        <v>2870</v>
      </c>
      <c r="G22" s="171"/>
    </row>
    <row r="23" spans="1:7" ht="13.5" thickBot="1">
      <c r="A23" s="7" t="s">
        <v>62</v>
      </c>
      <c r="C23" s="10">
        <v>0</v>
      </c>
      <c r="E23" s="10">
        <v>127</v>
      </c>
      <c r="G23" s="171"/>
    </row>
    <row r="24" spans="1:7" ht="13.5" thickBot="1">
      <c r="A24" s="3" t="s">
        <v>203</v>
      </c>
      <c r="C24" s="158">
        <f>SUM(C14:C23)</f>
        <v>41881</v>
      </c>
      <c r="E24" s="158">
        <f>SUM(E14:E23)</f>
        <v>37461.8</v>
      </c>
      <c r="G24" s="171"/>
    </row>
    <row r="25" spans="3:7" ht="13.5" thickBot="1">
      <c r="C25" s="10"/>
      <c r="E25" s="10"/>
      <c r="G25" s="171"/>
    </row>
    <row r="26" spans="1:7" ht="13.5" thickBot="1">
      <c r="A26" s="164" t="s">
        <v>232</v>
      </c>
      <c r="C26" s="10"/>
      <c r="E26" s="10"/>
      <c r="G26" s="171"/>
    </row>
    <row r="27" spans="1:7" ht="13.5" thickBot="1">
      <c r="A27" s="165" t="s">
        <v>233</v>
      </c>
      <c r="C27" s="158">
        <v>15038.3</v>
      </c>
      <c r="E27" s="158">
        <v>13446.39</v>
      </c>
      <c r="G27" s="171"/>
    </row>
    <row r="28" spans="1:7" ht="13.5" thickBot="1">
      <c r="A28" t="s">
        <v>234</v>
      </c>
      <c r="C28" s="10"/>
      <c r="E28" s="10"/>
      <c r="G28" s="171"/>
    </row>
    <row r="29" spans="3:7" ht="13.5" thickBot="1">
      <c r="C29" s="158">
        <f>SUM(C27+C24+C9)</f>
        <v>69869.65000000001</v>
      </c>
      <c r="E29" s="158">
        <f>SUM(E27+E24+E9)</f>
        <v>64034.19</v>
      </c>
      <c r="G29" s="171"/>
    </row>
    <row r="30" ht="13.5" thickBot="1">
      <c r="G30" s="171"/>
    </row>
    <row r="31" spans="1:7" ht="13.5" thickBot="1">
      <c r="A31" t="s">
        <v>84</v>
      </c>
      <c r="C31" s="158">
        <v>56423.26</v>
      </c>
      <c r="E31" s="158">
        <v>52362.89</v>
      </c>
      <c r="G31" s="171"/>
    </row>
    <row r="32" ht="13.5" thickBot="1">
      <c r="G32" s="171"/>
    </row>
    <row r="33" spans="1:7" ht="13.5" thickBot="1">
      <c r="A33" t="s">
        <v>85</v>
      </c>
      <c r="C33" s="27">
        <f>SUM(C29-C31)</f>
        <v>13446.390000000007</v>
      </c>
      <c r="E33" s="27">
        <f>SUM(E29-E31)</f>
        <v>11671.300000000003</v>
      </c>
      <c r="G33" s="171"/>
    </row>
    <row r="34" ht="13.5" thickBot="1">
      <c r="G34" s="171"/>
    </row>
    <row r="35" ht="13.5" thickBot="1">
      <c r="C35" s="168" t="s">
        <v>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Joaquin</cp:lastModifiedBy>
  <cp:lastPrinted>2019-09-03T18:35:27Z</cp:lastPrinted>
  <dcterms:created xsi:type="dcterms:W3CDTF">1996-11-27T10:00:04Z</dcterms:created>
  <dcterms:modified xsi:type="dcterms:W3CDTF">2019-10-24T16:01:01Z</dcterms:modified>
  <cp:category/>
  <cp:version/>
  <cp:contentType/>
  <cp:contentStatus/>
</cp:coreProperties>
</file>